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berts\Dropbox\Excel Projects\"/>
    </mc:Choice>
  </mc:AlternateContent>
  <xr:revisionPtr revIDLastSave="0" documentId="13_ncr:1_{C48AD4F6-BD45-421C-A528-AD1543EDF575}" xr6:coauthVersionLast="47" xr6:coauthVersionMax="47" xr10:uidLastSave="{00000000-0000-0000-0000-000000000000}"/>
  <bookViews>
    <workbookView xWindow="-120" yWindow="-120" windowWidth="29040" windowHeight="15840" xr2:uid="{AB175B47-8410-49F0-B7A8-7878C615514D}"/>
  </bookViews>
  <sheets>
    <sheet name="AD TSP Chart" sheetId="1" r:id="rId1"/>
    <sheet name="Pay Chart Draft" sheetId="2" r:id="rId2"/>
  </sheets>
  <externalReferences>
    <externalReference r:id="rId3"/>
  </externalReferences>
  <definedNames>
    <definedName name="BAH_OHA">[1]Dashboard!$G$17</definedName>
    <definedName name="BAS">[1]Dashboard!$G$21</definedName>
    <definedName name="BASIC_PAY">[1]Dashboard!$G$15</definedName>
    <definedName name="BI_WEEKLY">[1]Dashboard!$G$33</definedName>
    <definedName name="BIRTHDATE">[1]Dashboard!$G$6</definedName>
    <definedName name="BRS_CONTRIBUTION">'[1]Retirement Calc'!$G$17</definedName>
    <definedName name="CLOTHING">[1]Dashboard!$G$23</definedName>
    <definedName name="COLA">[1]Dashboard!$G$25</definedName>
    <definedName name="DEPLOY_LOCATION">[1]Dashboard!$C$18</definedName>
    <definedName name="DEPLOYED">[1]Dashboard!$C$16</definedName>
    <definedName name="FSA">[1]Dashboard!$G$27</definedName>
    <definedName name="HDP">[1]Dashboard!$G$29</definedName>
    <definedName name="HFP_IDP">[1]Dashboard!$G$31</definedName>
    <definedName name="HOSTILE_FIRE">[1]Dashboard!$C$20</definedName>
    <definedName name="LEGACY_CONTRIBUTION">'[1]Retirement Calc'!$C$17</definedName>
    <definedName name="OVERSEAS">[1]Dashboard!$C$12</definedName>
    <definedName name="REDUX_CONTRIBUTION">'[1]Retirement Calc'!$E$17</definedName>
    <definedName name="RETIREMENT_PAY">'[1]Retirement Calc'!$C$11</definedName>
    <definedName name="State">[1]Sheet3!$A$2:$A$52</definedName>
    <definedName name="TODAY">[1]Dashboard!$G$4</definedName>
    <definedName name="TSP_TIS">[1]Dashboard!$K$5</definedName>
    <definedName name="UTILITIES">[1]Dashboard!$G$19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E34" i="1" s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B34" i="1"/>
  <c r="G34" i="1"/>
  <c r="H34" i="1"/>
  <c r="M34" i="1"/>
  <c r="T34" i="1"/>
  <c r="W34" i="1"/>
  <c r="D9" i="1"/>
  <c r="E9" i="1"/>
  <c r="F9" i="1"/>
  <c r="G9" i="1"/>
  <c r="H9" i="1"/>
  <c r="I9" i="1"/>
  <c r="J9" i="1"/>
  <c r="K9" i="1"/>
  <c r="L9" i="1"/>
  <c r="M9" i="1"/>
  <c r="D10" i="1"/>
  <c r="E10" i="1"/>
  <c r="F10" i="1"/>
  <c r="G10" i="1"/>
  <c r="H10" i="1"/>
  <c r="I10" i="1"/>
  <c r="J10" i="1"/>
  <c r="K10" i="1"/>
  <c r="L10" i="1"/>
  <c r="M10" i="1"/>
  <c r="D19" i="1"/>
  <c r="E19" i="1"/>
  <c r="D20" i="1"/>
  <c r="E20" i="1"/>
  <c r="D21" i="1"/>
  <c r="E21" i="1"/>
  <c r="D22" i="1"/>
  <c r="E22" i="1"/>
  <c r="F22" i="1"/>
  <c r="G22" i="1"/>
  <c r="H22" i="1"/>
  <c r="I22" i="1"/>
  <c r="J22" i="1"/>
  <c r="K22" i="1"/>
  <c r="L22" i="1"/>
  <c r="M22" i="1"/>
  <c r="D27" i="1"/>
  <c r="E27" i="1"/>
  <c r="F27" i="1"/>
  <c r="G27" i="1"/>
  <c r="H27" i="1"/>
  <c r="D28" i="1"/>
  <c r="E28" i="1"/>
  <c r="F28" i="1"/>
  <c r="G28" i="1"/>
  <c r="C19" i="1"/>
  <c r="C20" i="1"/>
  <c r="C21" i="1"/>
  <c r="C22" i="1"/>
  <c r="C27" i="1"/>
  <c r="C28" i="1"/>
  <c r="C9" i="1"/>
  <c r="C10" i="1"/>
  <c r="B8" i="1"/>
  <c r="P9" i="1"/>
  <c r="W10" i="1"/>
  <c r="F11" i="1"/>
  <c r="I12" i="1"/>
  <c r="M12" i="1"/>
  <c r="D13" i="1"/>
  <c r="L13" i="1"/>
  <c r="T13" i="1"/>
  <c r="X13" i="1"/>
  <c r="G14" i="1"/>
  <c r="K14" i="1"/>
  <c r="O14" i="1"/>
  <c r="S14" i="1"/>
  <c r="W14" i="1"/>
  <c r="F15" i="1"/>
  <c r="J15" i="1"/>
  <c r="N15" i="1"/>
  <c r="R15" i="1"/>
  <c r="V15" i="1"/>
  <c r="E16" i="1"/>
  <c r="I16" i="1"/>
  <c r="M16" i="1"/>
  <c r="Q16" i="1"/>
  <c r="U16" i="1"/>
  <c r="D17" i="1"/>
  <c r="H17" i="1"/>
  <c r="L17" i="1"/>
  <c r="P17" i="1"/>
  <c r="T17" i="1"/>
  <c r="X17" i="1"/>
  <c r="G18" i="1"/>
  <c r="K18" i="1"/>
  <c r="O18" i="1"/>
  <c r="S18" i="1"/>
  <c r="W18" i="1"/>
  <c r="F19" i="1"/>
  <c r="J19" i="1"/>
  <c r="N19" i="1"/>
  <c r="R19" i="1"/>
  <c r="V19" i="1"/>
  <c r="I20" i="1"/>
  <c r="M20" i="1"/>
  <c r="Q20" i="1"/>
  <c r="U20" i="1"/>
  <c r="H21" i="1"/>
  <c r="L21" i="1"/>
  <c r="P21" i="1"/>
  <c r="T21" i="1"/>
  <c r="X21" i="1"/>
  <c r="O22" i="1"/>
  <c r="S22" i="1"/>
  <c r="W22" i="1"/>
  <c r="F23" i="1"/>
  <c r="J23" i="1"/>
  <c r="N23" i="1"/>
  <c r="R23" i="1"/>
  <c r="V23" i="1"/>
  <c r="E24" i="1"/>
  <c r="I24" i="1"/>
  <c r="M24" i="1"/>
  <c r="Q24" i="1"/>
  <c r="U24" i="1"/>
  <c r="Q9" i="1"/>
  <c r="U9" i="1"/>
  <c r="P10" i="1"/>
  <c r="T10" i="1"/>
  <c r="X10" i="1"/>
  <c r="G11" i="1"/>
  <c r="K11" i="1"/>
  <c r="O11" i="1"/>
  <c r="S11" i="1"/>
  <c r="W11" i="1"/>
  <c r="F12" i="1"/>
  <c r="J12" i="1"/>
  <c r="N12" i="1"/>
  <c r="R12" i="1"/>
  <c r="V12" i="1"/>
  <c r="E13" i="1"/>
  <c r="I13" i="1"/>
  <c r="M13" i="1"/>
  <c r="Q13" i="1"/>
  <c r="U13" i="1"/>
  <c r="D14" i="1"/>
  <c r="H14" i="1"/>
  <c r="L14" i="1"/>
  <c r="P14" i="1"/>
  <c r="T14" i="1"/>
  <c r="X14" i="1"/>
  <c r="G15" i="1"/>
  <c r="K15" i="1"/>
  <c r="O15" i="1"/>
  <c r="S15" i="1"/>
  <c r="W15" i="1"/>
  <c r="F16" i="1"/>
  <c r="J16" i="1"/>
  <c r="N16" i="1"/>
  <c r="R16" i="1"/>
  <c r="V16" i="1"/>
  <c r="E17" i="1"/>
  <c r="I17" i="1"/>
  <c r="M17" i="1"/>
  <c r="Q17" i="1"/>
  <c r="U17" i="1"/>
  <c r="D18" i="1"/>
  <c r="H18" i="1"/>
  <c r="L18" i="1"/>
  <c r="P18" i="1"/>
  <c r="T18" i="1"/>
  <c r="X18" i="1"/>
  <c r="G19" i="1"/>
  <c r="K19" i="1"/>
  <c r="O19" i="1"/>
  <c r="S19" i="1"/>
  <c r="W19" i="1"/>
  <c r="F20" i="1"/>
  <c r="J20" i="1"/>
  <c r="N20" i="1"/>
  <c r="R20" i="1"/>
  <c r="V20" i="1"/>
  <c r="I21" i="1"/>
  <c r="M21" i="1"/>
  <c r="Q21" i="1"/>
  <c r="U21" i="1"/>
  <c r="P22" i="1"/>
  <c r="T22" i="1"/>
  <c r="X22" i="1"/>
  <c r="G23" i="1"/>
  <c r="K23" i="1"/>
  <c r="O23" i="1"/>
  <c r="S23" i="1"/>
  <c r="W23" i="1"/>
  <c r="F24" i="1"/>
  <c r="J24" i="1"/>
  <c r="N24" i="1"/>
  <c r="R24" i="1"/>
  <c r="V24" i="1"/>
  <c r="E25" i="1"/>
  <c r="I25" i="1"/>
  <c r="M25" i="1"/>
  <c r="Q25" i="1"/>
  <c r="U25" i="1"/>
  <c r="D26" i="1"/>
  <c r="H26" i="1"/>
  <c r="L26" i="1"/>
  <c r="P26" i="1"/>
  <c r="T26" i="1"/>
  <c r="X26" i="1"/>
  <c r="R9" i="1"/>
  <c r="R10" i="1"/>
  <c r="E11" i="1"/>
  <c r="M11" i="1"/>
  <c r="U11" i="1"/>
  <c r="H12" i="1"/>
  <c r="P12" i="1"/>
  <c r="X12" i="1"/>
  <c r="K13" i="1"/>
  <c r="S13" i="1"/>
  <c r="F14" i="1"/>
  <c r="N14" i="1"/>
  <c r="V14" i="1"/>
  <c r="I15" i="1"/>
  <c r="Q15" i="1"/>
  <c r="D16" i="1"/>
  <c r="L16" i="1"/>
  <c r="T16" i="1"/>
  <c r="G17" i="1"/>
  <c r="O17" i="1"/>
  <c r="W17" i="1"/>
  <c r="J18" i="1"/>
  <c r="R18" i="1"/>
  <c r="M19" i="1"/>
  <c r="U19" i="1"/>
  <c r="G20" i="1"/>
  <c r="O20" i="1"/>
  <c r="W20" i="1"/>
  <c r="F21" i="1"/>
  <c r="N21" i="1"/>
  <c r="V21" i="1"/>
  <c r="N22" i="1"/>
  <c r="V22" i="1"/>
  <c r="I23" i="1"/>
  <c r="Q23" i="1"/>
  <c r="D24" i="1"/>
  <c r="L24" i="1"/>
  <c r="T24" i="1"/>
  <c r="F25" i="1"/>
  <c r="K25" i="1"/>
  <c r="P25" i="1"/>
  <c r="V25" i="1"/>
  <c r="F26" i="1"/>
  <c r="K26" i="1"/>
  <c r="Q26" i="1"/>
  <c r="V26" i="1"/>
  <c r="J27" i="1"/>
  <c r="N27" i="1"/>
  <c r="R27" i="1"/>
  <c r="V27" i="1"/>
  <c r="I28" i="1"/>
  <c r="M28" i="1"/>
  <c r="Q28" i="1"/>
  <c r="U28" i="1"/>
  <c r="D29" i="1"/>
  <c r="H29" i="1"/>
  <c r="L29" i="1"/>
  <c r="P29" i="1"/>
  <c r="T29" i="1"/>
  <c r="X29" i="1"/>
  <c r="G30" i="1"/>
  <c r="K30" i="1"/>
  <c r="O30" i="1"/>
  <c r="S30" i="1"/>
  <c r="W30" i="1"/>
  <c r="F31" i="1"/>
  <c r="J31" i="1"/>
  <c r="N31" i="1"/>
  <c r="R31" i="1"/>
  <c r="V31" i="1"/>
  <c r="E32" i="1"/>
  <c r="I32" i="1"/>
  <c r="M32" i="1"/>
  <c r="Q32" i="1"/>
  <c r="U32" i="1"/>
  <c r="D33" i="1"/>
  <c r="H33" i="1"/>
  <c r="L33" i="1"/>
  <c r="P33" i="1"/>
  <c r="T33" i="1"/>
  <c r="X33" i="1"/>
  <c r="S9" i="1"/>
  <c r="U10" i="1"/>
  <c r="H11" i="1"/>
  <c r="P11" i="1"/>
  <c r="X11" i="1"/>
  <c r="K12" i="1"/>
  <c r="S12" i="1"/>
  <c r="F13" i="1"/>
  <c r="N13" i="1"/>
  <c r="V13" i="1"/>
  <c r="I14" i="1"/>
  <c r="Q14" i="1"/>
  <c r="D15" i="1"/>
  <c r="L15" i="1"/>
  <c r="T15" i="1"/>
  <c r="G16" i="1"/>
  <c r="O16" i="1"/>
  <c r="W16" i="1"/>
  <c r="J17" i="1"/>
  <c r="R17" i="1"/>
  <c r="E18" i="1"/>
  <c r="M18" i="1"/>
  <c r="U18" i="1"/>
  <c r="H19" i="1"/>
  <c r="P19" i="1"/>
  <c r="X19" i="1"/>
  <c r="H20" i="1"/>
  <c r="P20" i="1"/>
  <c r="X20" i="1"/>
  <c r="G21" i="1"/>
  <c r="O21" i="1"/>
  <c r="W21" i="1"/>
  <c r="Q22" i="1"/>
  <c r="D23" i="1"/>
  <c r="L23" i="1"/>
  <c r="T23" i="1"/>
  <c r="G24" i="1"/>
  <c r="O24" i="1"/>
  <c r="W24" i="1"/>
  <c r="G25" i="1"/>
  <c r="L25" i="1"/>
  <c r="R25" i="1"/>
  <c r="W25" i="1"/>
  <c r="G26" i="1"/>
  <c r="M26" i="1"/>
  <c r="R26" i="1"/>
  <c r="W26" i="1"/>
  <c r="K27" i="1"/>
  <c r="O27" i="1"/>
  <c r="S27" i="1"/>
  <c r="W27" i="1"/>
  <c r="J28" i="1"/>
  <c r="N28" i="1"/>
  <c r="R28" i="1"/>
  <c r="V28" i="1"/>
  <c r="E29" i="1"/>
  <c r="I29" i="1"/>
  <c r="M29" i="1"/>
  <c r="Q29" i="1"/>
  <c r="U29" i="1"/>
  <c r="D30" i="1"/>
  <c r="H30" i="1"/>
  <c r="L30" i="1"/>
  <c r="P30" i="1"/>
  <c r="T30" i="1"/>
  <c r="X30" i="1"/>
  <c r="G31" i="1"/>
  <c r="K31" i="1"/>
  <c r="O31" i="1"/>
  <c r="S31" i="1"/>
  <c r="W31" i="1"/>
  <c r="F32" i="1"/>
  <c r="J32" i="1"/>
  <c r="N32" i="1"/>
  <c r="V9" i="1"/>
  <c r="N10" i="1"/>
  <c r="I11" i="1"/>
  <c r="D12" i="1"/>
  <c r="T12" i="1"/>
  <c r="O13" i="1"/>
  <c r="J14" i="1"/>
  <c r="E15" i="1"/>
  <c r="U15" i="1"/>
  <c r="P16" i="1"/>
  <c r="K17" i="1"/>
  <c r="F18" i="1"/>
  <c r="V18" i="1"/>
  <c r="L19" i="1"/>
  <c r="T20" i="1"/>
  <c r="K21" i="1"/>
  <c r="H23" i="1"/>
  <c r="X23" i="1"/>
  <c r="S24" i="1"/>
  <c r="J25" i="1"/>
  <c r="T25" i="1"/>
  <c r="J26" i="1"/>
  <c r="U26" i="1"/>
  <c r="M27" i="1"/>
  <c r="U27" i="1"/>
  <c r="L28" i="1"/>
  <c r="T28" i="1"/>
  <c r="G29" i="1"/>
  <c r="O29" i="1"/>
  <c r="W29" i="1"/>
  <c r="J30" i="1"/>
  <c r="R30" i="1"/>
  <c r="E31" i="1"/>
  <c r="M31" i="1"/>
  <c r="U31" i="1"/>
  <c r="H32" i="1"/>
  <c r="P32" i="1"/>
  <c r="V32" i="1"/>
  <c r="F33" i="1"/>
  <c r="K33" i="1"/>
  <c r="Q33" i="1"/>
  <c r="V33" i="1"/>
  <c r="E35" i="1"/>
  <c r="I35" i="1"/>
  <c r="M35" i="1"/>
  <c r="Q35" i="1"/>
  <c r="U35" i="1"/>
  <c r="C12" i="1"/>
  <c r="C16" i="1"/>
  <c r="C24" i="1"/>
  <c r="C32" i="1"/>
  <c r="X28" i="1"/>
  <c r="S29" i="1"/>
  <c r="N30" i="1"/>
  <c r="I31" i="1"/>
  <c r="D32" i="1"/>
  <c r="S32" i="1"/>
  <c r="I33" i="1"/>
  <c r="S33" i="1"/>
  <c r="G35" i="1"/>
  <c r="O35" i="1"/>
  <c r="W35" i="1"/>
  <c r="C18" i="1"/>
  <c r="C26" i="1"/>
  <c r="C11" i="1"/>
  <c r="O12" i="1"/>
  <c r="U14" i="1"/>
  <c r="K16" i="1"/>
  <c r="V17" i="1"/>
  <c r="I19" i="1"/>
  <c r="S20" i="1"/>
  <c r="E23" i="1"/>
  <c r="P24" i="1"/>
  <c r="S25" i="1"/>
  <c r="S26" i="1"/>
  <c r="T27" i="1"/>
  <c r="S28" i="1"/>
  <c r="V29" i="1"/>
  <c r="Q30" i="1"/>
  <c r="L31" i="1"/>
  <c r="G32" i="1"/>
  <c r="T32" i="1"/>
  <c r="J33" i="1"/>
  <c r="U33" i="1"/>
  <c r="H35" i="1"/>
  <c r="P35" i="1"/>
  <c r="T35" i="1"/>
  <c r="C15" i="1"/>
  <c r="C23" i="1"/>
  <c r="C35" i="1"/>
  <c r="W9" i="1"/>
  <c r="Q10" i="1"/>
  <c r="L11" i="1"/>
  <c r="G12" i="1"/>
  <c r="W12" i="1"/>
  <c r="R13" i="1"/>
  <c r="M14" i="1"/>
  <c r="H15" i="1"/>
  <c r="X15" i="1"/>
  <c r="S16" i="1"/>
  <c r="N17" i="1"/>
  <c r="I18" i="1"/>
  <c r="Q19" i="1"/>
  <c r="K20" i="1"/>
  <c r="R21" i="1"/>
  <c r="R22" i="1"/>
  <c r="M23" i="1"/>
  <c r="H24" i="1"/>
  <c r="X24" i="1"/>
  <c r="N25" i="1"/>
  <c r="X25" i="1"/>
  <c r="N26" i="1"/>
  <c r="P27" i="1"/>
  <c r="X27" i="1"/>
  <c r="O28" i="1"/>
  <c r="W28" i="1"/>
  <c r="J29" i="1"/>
  <c r="R29" i="1"/>
  <c r="E30" i="1"/>
  <c r="M30" i="1"/>
  <c r="U30" i="1"/>
  <c r="H31" i="1"/>
  <c r="P31" i="1"/>
  <c r="X31" i="1"/>
  <c r="K32" i="1"/>
  <c r="R32" i="1"/>
  <c r="W32" i="1"/>
  <c r="G33" i="1"/>
  <c r="M33" i="1"/>
  <c r="R33" i="1"/>
  <c r="W33" i="1"/>
  <c r="F35" i="1"/>
  <c r="J35" i="1"/>
  <c r="N35" i="1"/>
  <c r="R35" i="1"/>
  <c r="V35" i="1"/>
  <c r="C13" i="1"/>
  <c r="C17" i="1"/>
  <c r="C25" i="1"/>
  <c r="C29" i="1"/>
  <c r="C33" i="1"/>
  <c r="N9" i="1"/>
  <c r="V10" i="1"/>
  <c r="Q11" i="1"/>
  <c r="L12" i="1"/>
  <c r="G13" i="1"/>
  <c r="W13" i="1"/>
  <c r="R14" i="1"/>
  <c r="M15" i="1"/>
  <c r="H16" i="1"/>
  <c r="X16" i="1"/>
  <c r="S17" i="1"/>
  <c r="N18" i="1"/>
  <c r="T19" i="1"/>
  <c r="L20" i="1"/>
  <c r="S21" i="1"/>
  <c r="U22" i="1"/>
  <c r="P23" i="1"/>
  <c r="K24" i="1"/>
  <c r="D25" i="1"/>
  <c r="O25" i="1"/>
  <c r="E26" i="1"/>
  <c r="O26" i="1"/>
  <c r="I27" i="1"/>
  <c r="Q27" i="1"/>
  <c r="H28" i="1"/>
  <c r="P28" i="1"/>
  <c r="K29" i="1"/>
  <c r="F30" i="1"/>
  <c r="V30" i="1"/>
  <c r="Q31" i="1"/>
  <c r="L32" i="1"/>
  <c r="X32" i="1"/>
  <c r="N33" i="1"/>
  <c r="K35" i="1"/>
  <c r="S35" i="1"/>
  <c r="C14" i="1"/>
  <c r="C30" i="1"/>
  <c r="O9" i="1"/>
  <c r="D11" i="1"/>
  <c r="T11" i="1"/>
  <c r="J13" i="1"/>
  <c r="E14" i="1"/>
  <c r="P15" i="1"/>
  <c r="F17" i="1"/>
  <c r="Q18" i="1"/>
  <c r="J21" i="1"/>
  <c r="U23" i="1"/>
  <c r="H25" i="1"/>
  <c r="I26" i="1"/>
  <c r="L27" i="1"/>
  <c r="K28" i="1"/>
  <c r="F29" i="1"/>
  <c r="N29" i="1"/>
  <c r="I30" i="1"/>
  <c r="D31" i="1"/>
  <c r="T31" i="1"/>
  <c r="O32" i="1"/>
  <c r="E33" i="1"/>
  <c r="O33" i="1"/>
  <c r="D35" i="1"/>
  <c r="L35" i="1"/>
  <c r="X35" i="1"/>
  <c r="C31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D8" i="1"/>
  <c r="C8" i="1"/>
  <c r="B9" i="1"/>
  <c r="O34" i="1" l="1"/>
  <c r="H13" i="1"/>
  <c r="V11" i="1"/>
  <c r="X9" i="1"/>
  <c r="S34" i="1"/>
  <c r="L34" i="1"/>
  <c r="D34" i="1"/>
  <c r="C36" i="1"/>
  <c r="N11" i="1"/>
  <c r="T9" i="1"/>
  <c r="X34" i="1"/>
  <c r="Q34" i="1"/>
  <c r="I34" i="1"/>
  <c r="C34" i="1"/>
  <c r="F34" i="1"/>
  <c r="Q12" i="1"/>
  <c r="R11" i="1"/>
  <c r="S10" i="1"/>
  <c r="U34" i="1"/>
  <c r="P34" i="1"/>
  <c r="K34" i="1"/>
  <c r="P13" i="1"/>
  <c r="U12" i="1"/>
  <c r="E12" i="1"/>
  <c r="J11" i="1"/>
  <c r="O10" i="1"/>
  <c r="V34" i="1"/>
  <c r="R34" i="1"/>
  <c r="N34" i="1"/>
  <c r="J34" i="1"/>
</calcChain>
</file>

<file path=xl/sharedStrings.xml><?xml version="1.0" encoding="utf-8"?>
<sst xmlns="http://schemas.openxmlformats.org/spreadsheetml/2006/main" count="45" uniqueCount="44">
  <si>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</si>
  <si>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</si>
  <si>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</si>
  <si>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</si>
  <si>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</si>
  <si>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</si>
  <si>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</si>
  <si>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</si>
  <si>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</si>
  <si>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O-1E</t>
  </si>
  <si>
    <t>O-2E</t>
  </si>
  <si>
    <t>O-3E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</si>
  <si>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</si>
  <si>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</si>
  <si>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</si>
  <si>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</si>
  <si>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</si>
  <si>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</si>
  <si>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</si>
  <si>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</si>
  <si>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</si>
  <si>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</si>
  <si>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Pay Raise</t>
  </si>
  <si>
    <t>Current</t>
  </si>
  <si>
    <t>Contribution Calculator</t>
  </si>
  <si>
    <t>Pay Schedule</t>
  </si>
  <si>
    <t>Catch-up Eligible</t>
  </si>
  <si>
    <t>Table Info</t>
  </si>
  <si>
    <t>W-5</t>
  </si>
  <si>
    <t>W-4</t>
  </si>
  <si>
    <t>W-3</t>
  </si>
  <si>
    <t>W-2</t>
  </si>
  <si>
    <t>W-1</t>
  </si>
  <si>
    <t>Max Contribution</t>
  </si>
  <si>
    <t>No</t>
  </si>
  <si>
    <t>Annual Pay Raise %</t>
  </si>
  <si>
    <t>1. Go to Military.com and download the latest copy of the Active Duty Pay Chart</t>
  </si>
  <si>
    <t>2a. If you have Adobe Acrobat DC Pro or a similar software program that has PDF to Excel export capabilities, use it to convert the save Pay Chart PDF into a spreadsheet.</t>
  </si>
  <si>
    <t>2b. If you don't have that capability, navigate to Adobe.com to convert the PDF to Excel for free.</t>
  </si>
  <si>
    <t>How to update pay chart:</t>
  </si>
  <si>
    <t>3. Once the PDF is converted into a spreadsheet, just copy and paste the values (2nd paste option) of the pay chart into the below pay chart.</t>
  </si>
  <si>
    <t>Semi-monthly (24)</t>
  </si>
  <si>
    <t>E-1 &lt;4mos</t>
  </si>
  <si>
    <t>Withheld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</si>
</sst>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$-409]#,##0.00"/>
    <numFmt numFmtId="165" formatCode="&quot;Over&quot;\ #"/>
    <numFmt numFmtId="166" formatCode="&quot;Under&quot;\ #"/>
    <numFmt numFmtId="167" formatCode="0.0%"/>
    <numFmt numFmtId="168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50505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9" fontId="0" fillId="0" borderId="0" xfId="0" applyNumberFormat="1"/>
    <xf numFmtId="0" fontId="5" fillId="0" borderId="0" xfId="0" applyFont="1"/>
    <xf numFmtId="9" fontId="5" fillId="0" borderId="0" xfId="0" applyNumberFormat="1" applyFont="1"/>
    <xf numFmtId="164" fontId="5" fillId="0" borderId="0" xfId="0" applyNumberFormat="1" applyFont="1"/>
    <xf numFmtId="0" fontId="0" fillId="2" borderId="9" xfId="0" applyFill="1" applyBorder="1"/>
    <xf numFmtId="0" fontId="0" fillId="2" borderId="0" xfId="0" applyFill="1" applyBorder="1"/>
    <xf numFmtId="0" fontId="0" fillId="2" borderId="8" xfId="0" applyFill="1" applyBorder="1" applyAlignment="1"/>
    <xf numFmtId="0" fontId="0" fillId="2" borderId="0" xfId="0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4" fillId="3" borderId="5" xfId="0" applyFont="1" applyFill="1" applyBorder="1" applyAlignment="1">
      <alignment horizontal="center" vertical="center" wrapText="1"/>
    </xf>
    <xf numFmtId="166" fontId="4" fillId="3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164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7" fillId="2" borderId="8" xfId="3" applyFill="1" applyBorder="1" applyProtection="1">
      <protection locked="0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/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67" fontId="9" fillId="2" borderId="2" xfId="1" applyNumberFormat="1" applyFont="1" applyFill="1" applyBorder="1" applyAlignment="1" applyProtection="1">
      <alignment horizontal="center" vertical="center"/>
      <protection locked="0"/>
    </xf>
    <xf numFmtId="167" fontId="9" fillId="2" borderId="4" xfId="1" applyNumberFormat="1" applyFont="1" applyFill="1" applyBorder="1" applyAlignment="1" applyProtection="1">
      <alignment horizontal="center" vertical="center"/>
      <protection locked="0"/>
    </xf>
    <xf numFmtId="168" fontId="9" fillId="2" borderId="2" xfId="2" applyNumberFormat="1" applyFont="1" applyFill="1" applyBorder="1" applyAlignment="1">
      <alignment horizontal="center" vertical="center"/>
    </xf>
    <xf numFmtId="168" fontId="9" fillId="2" borderId="4" xfId="2" applyNumberFormat="1" applyFont="1" applyFill="1" applyBorder="1" applyAlignment="1">
      <alignment horizontal="center" vertical="center"/>
    </xf>
    <xf numFmtId="168" fontId="9" fillId="2" borderId="2" xfId="2" applyNumberFormat="1" applyFont="1" applyFill="1" applyBorder="1" applyAlignment="1" applyProtection="1">
      <alignment horizontal="center" vertical="center"/>
      <protection locked="0"/>
    </xf>
    <xf numFmtId="168" fontId="9" fillId="2" borderId="4" xfId="2" applyNumberFormat="1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9" fillId="0" borderId="0" xfId="0" applyFont="1"/>
    <xf numFmtId="165" fontId="4" fillId="3" borderId="13" xfId="0" applyNumberFormat="1" applyFont="1" applyFill="1" applyBorder="1" applyAlignment="1">
      <alignment horizontal="center" vertical="center" wrapText="1"/>
    </xf>
    <xf numFmtId="9" fontId="10" fillId="2" borderId="1" xfId="1" applyFont="1" applyFill="1" applyBorder="1"/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2">
    <dxf>
      <numFmt numFmtId="13" formatCode="0%"/>
    </dxf>
    <dxf>
      <numFmt numFmtId="168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35119057012_Financial%20Calc%20(Work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Retirement Calc"/>
      <sheetName val="Haz Duty Pay"/>
      <sheetName val="TDY Calc"/>
      <sheetName val="Overseas"/>
      <sheetName val="CONUS"/>
      <sheetName val="Sheet3"/>
      <sheetName val="Budget"/>
      <sheetName val="Sheet2"/>
      <sheetName val="Debt Calc"/>
      <sheetName val="Pay Chart Draft"/>
      <sheetName val="Due Dates"/>
      <sheetName val="Household Expense Budget"/>
      <sheetName val="Pay Chart"/>
      <sheetName val="Sheet1"/>
      <sheetName val="Discount Calc"/>
      <sheetName val="Interest Calc"/>
      <sheetName val="Retirement Outlook"/>
      <sheetName val="Formulas"/>
    </sheetNames>
    <sheetDataSet>
      <sheetData sheetId="0">
        <row r="4">
          <cell r="G4">
            <v>44178</v>
          </cell>
        </row>
        <row r="5">
          <cell r="K5">
            <v>20</v>
          </cell>
        </row>
        <row r="6">
          <cell r="G6">
            <v>32919</v>
          </cell>
        </row>
        <row r="12">
          <cell r="C12" t="str">
            <v>Y</v>
          </cell>
        </row>
        <row r="15">
          <cell r="G15">
            <v>3769.7032421999997</v>
          </cell>
        </row>
        <row r="16">
          <cell r="C16" t="str">
            <v>N</v>
          </cell>
        </row>
        <row r="17">
          <cell r="G17">
            <v>939</v>
          </cell>
        </row>
        <row r="18">
          <cell r="C18" t="str">
            <v>Alice Springs</v>
          </cell>
        </row>
        <row r="19">
          <cell r="G19">
            <v>0</v>
          </cell>
        </row>
        <row r="20">
          <cell r="C20" t="str">
            <v>N</v>
          </cell>
        </row>
        <row r="21">
          <cell r="G21">
            <v>369.39</v>
          </cell>
        </row>
        <row r="23">
          <cell r="G23">
            <v>400.44</v>
          </cell>
        </row>
        <row r="25">
          <cell r="G25">
            <v>651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3">
          <cell r="G33">
            <v>2864.5466210999998</v>
          </cell>
        </row>
      </sheetData>
      <sheetData sheetId="1">
        <row r="11">
          <cell r="C11">
            <v>4172.0926446000003</v>
          </cell>
        </row>
        <row r="17">
          <cell r="C17">
            <v>0.38</v>
          </cell>
          <cell r="E17">
            <v>0.25</v>
          </cell>
          <cell r="G17">
            <v>0.43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CONUS</v>
          </cell>
        </row>
        <row r="3">
          <cell r="A3" t="str">
            <v>ALABAMA</v>
          </cell>
        </row>
        <row r="4">
          <cell r="A4" t="str">
            <v>ARIZONA</v>
          </cell>
        </row>
        <row r="5">
          <cell r="A5" t="str">
            <v>ARKANSAS</v>
          </cell>
        </row>
        <row r="6">
          <cell r="A6" t="str">
            <v>CALIFORNIA</v>
          </cell>
        </row>
        <row r="7">
          <cell r="A7" t="str">
            <v>COLORADO</v>
          </cell>
        </row>
        <row r="8">
          <cell r="A8" t="str">
            <v>CONNECTICUT</v>
          </cell>
        </row>
        <row r="9">
          <cell r="A9" t="str">
            <v>DELAWARE</v>
          </cell>
        </row>
        <row r="10">
          <cell r="A10" t="str">
            <v>DISTRICT OF COLUMBIA</v>
          </cell>
        </row>
        <row r="11">
          <cell r="A11" t="str">
            <v>FLORIDA</v>
          </cell>
        </row>
        <row r="12">
          <cell r="A12" t="str">
            <v>GEORGIA</v>
          </cell>
        </row>
        <row r="13">
          <cell r="A13" t="str">
            <v>IDAHO</v>
          </cell>
        </row>
        <row r="14">
          <cell r="A14" t="str">
            <v>ILLINOIS</v>
          </cell>
        </row>
        <row r="15">
          <cell r="A15" t="str">
            <v>INDIANA</v>
          </cell>
        </row>
        <row r="16">
          <cell r="A16" t="str">
            <v>IOWA</v>
          </cell>
        </row>
        <row r="17">
          <cell r="A17" t="str">
            <v>KANSAS</v>
          </cell>
        </row>
        <row r="18">
          <cell r="A18" t="str">
            <v>KENTUCKY</v>
          </cell>
        </row>
        <row r="19">
          <cell r="A19" t="str">
            <v>LOUISIANA</v>
          </cell>
        </row>
        <row r="20">
          <cell r="A20" t="str">
            <v>MAINE</v>
          </cell>
        </row>
        <row r="21">
          <cell r="A21" t="str">
            <v>MARYLAND</v>
          </cell>
        </row>
        <row r="22">
          <cell r="A22" t="str">
            <v>MASSACHUSETTS</v>
          </cell>
        </row>
        <row r="23">
          <cell r="A23" t="str">
            <v>MICHIGAN</v>
          </cell>
        </row>
        <row r="24">
          <cell r="A24" t="str">
            <v>MINNESOTA</v>
          </cell>
        </row>
        <row r="25">
          <cell r="A25" t="str">
            <v>MISSISSIPPI</v>
          </cell>
        </row>
        <row r="26">
          <cell r="A26" t="str">
            <v>MISSOURI</v>
          </cell>
        </row>
        <row r="27">
          <cell r="A27" t="str">
            <v>MONTANA</v>
          </cell>
        </row>
        <row r="28">
          <cell r="A28" t="str">
            <v>NEBRASKA</v>
          </cell>
        </row>
        <row r="29">
          <cell r="A29" t="str">
            <v>NEVADA</v>
          </cell>
        </row>
        <row r="30">
          <cell r="A30" t="str">
            <v>NEW HAMPSHIRE</v>
          </cell>
        </row>
        <row r="31">
          <cell r="A31" t="str">
            <v>NEW JERSEY</v>
          </cell>
        </row>
        <row r="32">
          <cell r="A32" t="str">
            <v>NEW MEXICO</v>
          </cell>
        </row>
        <row r="33">
          <cell r="A33" t="str">
            <v>NEW YORK</v>
          </cell>
        </row>
        <row r="34">
          <cell r="A34" t="str">
            <v>NORTH CAROLINA</v>
          </cell>
        </row>
        <row r="35">
          <cell r="A35" t="str">
            <v>NORTH DAKOTA</v>
          </cell>
        </row>
        <row r="36">
          <cell r="A36" t="str">
            <v>OHIO</v>
          </cell>
        </row>
        <row r="37">
          <cell r="A37" t="str">
            <v>OKLAHOMA</v>
          </cell>
        </row>
        <row r="38">
          <cell r="A38" t="str">
            <v>OREGON</v>
          </cell>
        </row>
        <row r="39">
          <cell r="A39" t="str">
            <v>PENNSYLVANIA</v>
          </cell>
        </row>
        <row r="40">
          <cell r="A40" t="str">
            <v>RESERVE COMPONENT</v>
          </cell>
        </row>
        <row r="41">
          <cell r="A41" t="str">
            <v>RHODE ISLAND</v>
          </cell>
        </row>
        <row r="42">
          <cell r="A42" t="str">
            <v>SOUTH CAROLINA</v>
          </cell>
        </row>
        <row r="43">
          <cell r="A43" t="str">
            <v>SOUTH DAKOTA</v>
          </cell>
        </row>
        <row r="44">
          <cell r="A44" t="str">
            <v>TENNESSEE</v>
          </cell>
        </row>
        <row r="45">
          <cell r="A45" t="str">
            <v>TEXAS</v>
          </cell>
        </row>
        <row r="46">
          <cell r="A46" t="str">
            <v>UTAH</v>
          </cell>
        </row>
        <row r="47">
          <cell r="A47" t="str">
            <v>VERMONT</v>
          </cell>
        </row>
        <row r="48">
          <cell r="A48" t="str">
            <v>VIRGINIA</v>
          </cell>
        </row>
        <row r="49">
          <cell r="A49" t="str">
            <v>WASHINGTON</v>
          </cell>
        </row>
        <row r="50">
          <cell r="A50" t="str">
            <v>WEST VIRGINIA</v>
          </cell>
        </row>
        <row r="51">
          <cell r="A51" t="str">
            <v>WISCONSIN</v>
          </cell>
        </row>
        <row r="52">
          <cell r="A52" t="str">
            <v>WYOMING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90CC3F-A0E4-42E1-9357-923D96107A57}" name="raises" displayName="raises" ref="AA9:AA117" totalsRowShown="0">
  <autoFilter ref="AA9:AA117" xr:uid="{B7986011-7CBB-4097-8176-5E5B3CCC416A}"/>
  <tableColumns count="1">
    <tableColumn id="1" xr3:uid="{EE917646-0836-478F-8150-916877CD09DB}" name="Pay Rai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dobe.com/acrobat/online/pdf-to-excel.html" TargetMode="External"/><Relationship Id="rId1" Type="http://schemas.openxmlformats.org/officeDocument/2006/relationships/hyperlink" Target="https://www.military.com/benefits/military-pay/chart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633B-9562-4F9C-804C-95C0F77D2B58}">
  <sheetPr codeName="Sheet2"/>
  <dimension ref="B2:X41"/>
  <sheetViews>
    <sheetView showGridLines="0" tabSelected="1" zoomScale="90" zoomScaleNormal="90" workbookViewId="0">
      <selection activeCell="G5" sqref="G5:I5"/>
    </sheetView>
  </sheetViews>
  <sheetFormatPr defaultRowHeight="15" x14ac:dyDescent="0.25"/>
  <cols>
    <col min="2" max="2" width="11.5703125" customWidth="1"/>
    <col min="3" max="3" width="11.28515625" bestFit="1" customWidth="1"/>
    <col min="4" max="19" width="10.28515625" bestFit="1" customWidth="1"/>
    <col min="20" max="24" width="10.140625" bestFit="1" customWidth="1"/>
    <col min="26" max="30" width="9.140625" customWidth="1"/>
  </cols>
  <sheetData>
    <row r="2" spans="2:24" ht="18.75" x14ac:dyDescent="0.3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2:24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2:24" x14ac:dyDescent="0.25">
      <c r="B4" s="30"/>
      <c r="C4" s="31"/>
      <c r="D4" s="31"/>
      <c r="E4" s="32"/>
      <c r="F4" s="32"/>
      <c r="G4" s="31" t="s">
        <v>27</v>
      </c>
      <c r="H4" s="31"/>
      <c r="I4" s="31"/>
      <c r="J4" s="32"/>
      <c r="K4" s="31" t="s">
        <v>35</v>
      </c>
      <c r="L4" s="31"/>
      <c r="M4" s="32"/>
      <c r="N4" s="31" t="s">
        <v>26</v>
      </c>
      <c r="O4" s="31"/>
      <c r="P4" s="32"/>
      <c r="Q4" s="33" t="s">
        <v>33</v>
      </c>
      <c r="R4" s="33"/>
      <c r="S4" s="32"/>
      <c r="T4" s="33" t="s">
        <v>25</v>
      </c>
      <c r="U4" s="33"/>
      <c r="V4" s="32"/>
      <c r="W4" s="32"/>
      <c r="X4" s="34"/>
    </row>
    <row r="5" spans="2:24" x14ac:dyDescent="0.25">
      <c r="B5" s="30"/>
      <c r="C5" s="32"/>
      <c r="D5" s="32"/>
      <c r="E5" s="32"/>
      <c r="F5" s="32"/>
      <c r="G5" s="35" t="s">
        <v>43</v>
      </c>
      <c r="H5" s="36"/>
      <c r="I5" s="37"/>
      <c r="J5" s="32"/>
      <c r="K5" s="38">
        <v>0.03</v>
      </c>
      <c r="L5" s="39"/>
      <c r="M5" s="32"/>
      <c r="N5" s="35" t="s">
        <v>34</v>
      </c>
      <c r="O5" s="37"/>
      <c r="P5" s="32"/>
      <c r="Q5" s="40">
        <f>IF($N$5="Yes",27000,20500)</f>
        <v>20500</v>
      </c>
      <c r="R5" s="41"/>
      <c r="S5" s="32"/>
      <c r="T5" s="42" t="s">
        <v>41</v>
      </c>
      <c r="U5" s="43"/>
      <c r="V5" s="32"/>
      <c r="W5" s="32"/>
      <c r="X5" s="34"/>
    </row>
    <row r="6" spans="2:24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6"/>
    </row>
    <row r="7" spans="2:24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2:24" ht="15" customHeight="1" thickBot="1" x14ac:dyDescent="0.3">
      <c r="B8" s="13" t="str">
        <f>IF(G5="Current Pay Chart","Current",
IF(G5="Proposed Pay Chart","Proposed",""))</f>
        <v/>
      </c>
      <c r="C8" s="14">
        <f>'Pay Chart Draft'!C9</f>
        <v>1</v>
      </c>
      <c r="D8" s="15">
        <f>'Pay Chart Draft'!D9</f>
        <v>2</v>
      </c>
      <c r="E8" s="15">
        <f>'Pay Chart Draft'!E9</f>
        <v>3</v>
      </c>
      <c r="F8" s="15">
        <f>'Pay Chart Draft'!F9</f>
        <v>4</v>
      </c>
      <c r="G8" s="15">
        <f>'Pay Chart Draft'!G9</f>
        <v>6</v>
      </c>
      <c r="H8" s="15">
        <f>'Pay Chart Draft'!H9</f>
        <v>8</v>
      </c>
      <c r="I8" s="15">
        <f>'Pay Chart Draft'!I9</f>
        <v>10</v>
      </c>
      <c r="J8" s="15">
        <f>'Pay Chart Draft'!J9</f>
        <v>12</v>
      </c>
      <c r="K8" s="15">
        <f>'Pay Chart Draft'!K9</f>
        <v>14</v>
      </c>
      <c r="L8" s="15">
        <f>'Pay Chart Draft'!L9</f>
        <v>16</v>
      </c>
      <c r="M8" s="15">
        <f>'Pay Chart Draft'!M9</f>
        <v>18</v>
      </c>
      <c r="N8" s="15">
        <f>'Pay Chart Draft'!N9</f>
        <v>20</v>
      </c>
      <c r="O8" s="15">
        <f>'Pay Chart Draft'!O9</f>
        <v>22</v>
      </c>
      <c r="P8" s="15">
        <f>'Pay Chart Draft'!P9</f>
        <v>24</v>
      </c>
      <c r="Q8" s="15">
        <f>'Pay Chart Draft'!Q9</f>
        <v>26</v>
      </c>
      <c r="R8" s="15">
        <f>'Pay Chart Draft'!R9</f>
        <v>28</v>
      </c>
      <c r="S8" s="15">
        <f>'Pay Chart Draft'!S9</f>
        <v>30</v>
      </c>
      <c r="T8" s="15">
        <f>'Pay Chart Draft'!T9</f>
        <v>32</v>
      </c>
      <c r="U8" s="15">
        <f>'Pay Chart Draft'!U9</f>
        <v>34</v>
      </c>
      <c r="V8" s="15">
        <f>'Pay Chart Draft'!V9</f>
        <v>36</v>
      </c>
      <c r="W8" s="15">
        <f>'Pay Chart Draft'!W9</f>
        <v>38</v>
      </c>
      <c r="X8" s="48">
        <f>'Pay Chart Draft'!X9</f>
        <v>40</v>
      </c>
    </row>
    <row r="9" spans="2:24" ht="15.75" thickBot="1" x14ac:dyDescent="0.3">
      <c r="B9" s="17" t="str">
        <f>'Pay Chart Draft'!B10</f>
        <v>O-10</v>
      </c>
      <c r="C9" s="49" t="str">
        <f>IF('Pay Chart Draft'!C10="","",
IF($G$5="Withheld Percentage",$Q$5/('Pay Chart Draft'!C10*12),
IF($G$5="Current Pay Chart",'Pay Chart Draft'!C10,
IF($G$5="Proposed Pay Chart",'Pay Chart Draft'!C10*'AD TSP Chart'!$K$5+'Pay Chart Draft'!C10,
IF($N$5="No",$Q$5/IF($T$5="Weekly",52,
IF($T$5="Bi-Weekly",26,
IF($T$5="Semi-Monthly",24,12))),$Q$5/IF($T$5="Weekly",52,
IF($T$5="Bi-Weekly",26,
IF($T$5="Semi-Monthly",24,12))))))))</f>
        <v/>
      </c>
      <c r="D9" s="49" t="str">
        <f>IF('Pay Chart Draft'!D10="","",
IF($G$5="Withheld Percentage",$Q$5/('Pay Chart Draft'!D10*12),
IF($G$5="Current Pay Chart",'Pay Chart Draft'!D10,
IF($G$5="Proposed Pay Chart",'Pay Chart Draft'!D10*'AD TSP Chart'!$K$5+'Pay Chart Draft'!D10,
IF($N$5="No",$Q$5/IF($T$5="Weekly",52,
IF($T$5="Bi-Weekly",26,
IF($T$5="Semi-Monthly",24,12))),$Q$5/IF($T$5="Weekly",52,
IF($T$5="Bi-Weekly",26,
IF($T$5="Semi-Monthly",24,12))))))))</f>
        <v/>
      </c>
      <c r="E9" s="49" t="str">
        <f>IF('Pay Chart Draft'!E10="","",
IF($G$5="Withheld Percentage",$Q$5/('Pay Chart Draft'!E10*12),
IF($G$5="Current Pay Chart",'Pay Chart Draft'!E10,
IF($G$5="Proposed Pay Chart",'Pay Chart Draft'!E10*'AD TSP Chart'!$K$5+'Pay Chart Draft'!E10,
IF($N$5="No",$Q$5/IF($T$5="Weekly",52,
IF($T$5="Bi-Weekly",26,
IF($T$5="Semi-Monthly",24,12))),$Q$5/IF($T$5="Weekly",52,
IF($T$5="Bi-Weekly",26,
IF($T$5="Semi-Monthly",24,12))))))))</f>
        <v/>
      </c>
      <c r="F9" s="49" t="str">
        <f>IF('Pay Chart Draft'!F10="","",
IF($G$5="Withheld Percentage",$Q$5/('Pay Chart Draft'!F10*12),
IF($G$5="Current Pay Chart",'Pay Chart Draft'!F10,
IF($G$5="Proposed Pay Chart",'Pay Chart Draft'!F10*'AD TSP Chart'!$K$5+'Pay Chart Draft'!F10,
IF($N$5="No",$Q$5/IF($T$5="Weekly",52,
IF($T$5="Bi-Weekly",26,
IF($T$5="Semi-Monthly",24,12))),$Q$5/IF($T$5="Weekly",52,
IF($T$5="Bi-Weekly",26,
IF($T$5="Semi-Monthly",24,12))))))))</f>
        <v/>
      </c>
      <c r="G9" s="49" t="str">
        <f>IF('Pay Chart Draft'!G10="","",
IF($G$5="Withheld Percentage",$Q$5/('Pay Chart Draft'!G10*12),
IF($G$5="Current Pay Chart",'Pay Chart Draft'!G10,
IF($G$5="Proposed Pay Chart",'Pay Chart Draft'!G10*'AD TSP Chart'!$K$5+'Pay Chart Draft'!G10,
IF($N$5="No",$Q$5/IF($T$5="Weekly",52,
IF($T$5="Bi-Weekly",26,
IF($T$5="Semi-Monthly",24,12))),$Q$5/IF($T$5="Weekly",52,
IF($T$5="Bi-Weekly",26,
IF($T$5="Semi-Monthly",24,12))))))))</f>
        <v/>
      </c>
      <c r="H9" s="49" t="str">
        <f>IF('Pay Chart Draft'!H10="","",
IF($G$5="Withheld Percentage",$Q$5/('Pay Chart Draft'!H10*12),
IF($G$5="Current Pay Chart",'Pay Chart Draft'!H10,
IF($G$5="Proposed Pay Chart",'Pay Chart Draft'!H10*'AD TSP Chart'!$K$5+'Pay Chart Draft'!H10,
IF($N$5="No",$Q$5/IF($T$5="Weekly",52,
IF($T$5="Bi-Weekly",26,
IF($T$5="Semi-Monthly",24,12))),$Q$5/IF($T$5="Weekly",52,
IF($T$5="Bi-Weekly",26,
IF($T$5="Semi-Monthly",24,12))))))))</f>
        <v/>
      </c>
      <c r="I9" s="49" t="str">
        <f>IF('Pay Chart Draft'!I10="","",
IF($G$5="Withheld Percentage",$Q$5/('Pay Chart Draft'!I10*12),
IF($G$5="Current Pay Chart",'Pay Chart Draft'!I10,
IF($G$5="Proposed Pay Chart",'Pay Chart Draft'!I10*'AD TSP Chart'!$K$5+'Pay Chart Draft'!I10,
IF($N$5="No",$Q$5/IF($T$5="Weekly",52,
IF($T$5="Bi-Weekly",26,
IF($T$5="Semi-Monthly",24,12))),$Q$5/IF($T$5="Weekly",52,
IF($T$5="Bi-Weekly",26,
IF($T$5="Semi-Monthly",24,12))))))))</f>
        <v/>
      </c>
      <c r="J9" s="49" t="str">
        <f>IF('Pay Chart Draft'!J10="","",
IF($G$5="Withheld Percentage",$Q$5/('Pay Chart Draft'!J10*12),
IF($G$5="Current Pay Chart",'Pay Chart Draft'!J10,
IF($G$5="Proposed Pay Chart",'Pay Chart Draft'!J10*'AD TSP Chart'!$K$5+'Pay Chart Draft'!J10,
IF($N$5="No",$Q$5/IF($T$5="Weekly",52,
IF($T$5="Bi-Weekly",26,
IF($T$5="Semi-Monthly",24,12))),$Q$5/IF($T$5="Weekly",52,
IF($T$5="Bi-Weekly",26,
IF($T$5="Semi-Monthly",24,12))))))))</f>
        <v/>
      </c>
      <c r="K9" s="49" t="str">
        <f>IF('Pay Chart Draft'!K10="","",
IF($G$5="Withheld Percentage",$Q$5/('Pay Chart Draft'!K10*12),
IF($G$5="Current Pay Chart",'Pay Chart Draft'!K10,
IF($G$5="Proposed Pay Chart",'Pay Chart Draft'!K10*'AD TSP Chart'!$K$5+'Pay Chart Draft'!K10,
IF($N$5="No",$Q$5/IF($T$5="Weekly",52,
IF($T$5="Bi-Weekly",26,
IF($T$5="Semi-Monthly",24,12))),$Q$5/IF($T$5="Weekly",52,
IF($T$5="Bi-Weekly",26,
IF($T$5="Semi-Monthly",24,12))))))))</f>
        <v/>
      </c>
      <c r="L9" s="49" t="str">
        <f>IF('Pay Chart Draft'!L10="","",
IF($G$5="Withheld Percentage",$Q$5/('Pay Chart Draft'!L10*12),
IF($G$5="Current Pay Chart",'Pay Chart Draft'!L10,
IF($G$5="Proposed Pay Chart",'Pay Chart Draft'!L10*'AD TSP Chart'!$K$5+'Pay Chart Draft'!L10,
IF($N$5="No",$Q$5/IF($T$5="Weekly",52,
IF($T$5="Bi-Weekly",26,
IF($T$5="Semi-Monthly",24,12))),$Q$5/IF($T$5="Weekly",52,
IF($T$5="Bi-Weekly",26,
IF($T$5="Semi-Monthly",24,12))))))))</f>
        <v/>
      </c>
      <c r="M9" s="49" t="str">
        <f>IF('Pay Chart Draft'!M10="","",
IF($G$5="Withheld Percentage",$Q$5/('Pay Chart Draft'!M10*12),
IF($G$5="Current Pay Chart",'Pay Chart Draft'!M10,
IF($G$5="Proposed Pay Chart",'Pay Chart Draft'!M10*'AD TSP Chart'!$K$5+'Pay Chart Draft'!M10,
IF($N$5="No",$Q$5/IF($T$5="Weekly",52,
IF($T$5="Bi-Weekly",26,
IF($T$5="Semi-Monthly",24,12))),$Q$5/IF($T$5="Weekly",52,
IF($T$5="Bi-Weekly",26,
IF($T$5="Semi-Monthly",24,12))))))))</f>
        <v/>
      </c>
      <c r="N9" s="49">
        <f>IF('Pay Chart Draft'!N10="","",
IF($G$5="Withheld Percentage",$Q$5/('Pay Chart Draft'!N10*12),
IF($G$5="Current Pay Chart",'Pay Chart Draft'!N10,
IF($G$5="Proposed Pay Chart",'Pay Chart Draft'!N10*'AD TSP Chart'!$K$5+'Pay Chart Draft'!N10,
IF($N$5="No",$Q$5/IF($T$5="Weekly",52,
IF($T$5="Bi-Weekly",26,
IF($T$5="Semi-Monthly",24,12))),$Q$5/IF($T$5="Weekly",52,
IF($T$5="Bi-Weekly",26,
IF($T$5="Semi-Monthly",24,12))))))))</f>
        <v>0.10286021647810634</v>
      </c>
      <c r="O9" s="49">
        <f>IF('Pay Chart Draft'!O10="","",
IF($G$5="Withheld Percentage",$Q$5/('Pay Chart Draft'!O10*12),
IF($G$5="Current Pay Chart",'Pay Chart Draft'!O10,
IF($G$5="Proposed Pay Chart",'Pay Chart Draft'!O10*'AD TSP Chart'!$K$5+'Pay Chart Draft'!O10,
IF($N$5="No",$Q$5/IF($T$5="Weekly",52,
IF($T$5="Bi-Weekly",26,
IF($T$5="Semi-Monthly",24,12))),$Q$5/IF($T$5="Weekly",52,
IF($T$5="Bi-Weekly",26,
IF($T$5="Semi-Monthly",24,12))))))))</f>
        <v>0.10286021647810634</v>
      </c>
      <c r="P9" s="49">
        <f>IF('Pay Chart Draft'!P10="","",
IF($G$5="Withheld Percentage",$Q$5/('Pay Chart Draft'!P10*12),
IF($G$5="Current Pay Chart",'Pay Chart Draft'!P10,
IF($G$5="Proposed Pay Chart",'Pay Chart Draft'!P10*'AD TSP Chart'!$K$5+'Pay Chart Draft'!P10,
IF($N$5="No",$Q$5/IF($T$5="Weekly",52,
IF($T$5="Bi-Weekly",26,
IF($T$5="Semi-Monthly",24,12))),$Q$5/IF($T$5="Weekly",52,
IF($T$5="Bi-Weekly",26,
IF($T$5="Semi-Monthly",24,12))))))))</f>
        <v>0.10286021647810634</v>
      </c>
      <c r="Q9" s="49">
        <f>IF('Pay Chart Draft'!Q10="","",
IF($G$5="Withheld Percentage",$Q$5/('Pay Chart Draft'!Q10*12),
IF($G$5="Current Pay Chart",'Pay Chart Draft'!Q10,
IF($G$5="Proposed Pay Chart",'Pay Chart Draft'!Q10*'AD TSP Chart'!$K$5+'Pay Chart Draft'!Q10,
IF($N$5="No",$Q$5/IF($T$5="Weekly",52,
IF($T$5="Bi-Weekly",26,
IF($T$5="Semi-Monthly",24,12))),$Q$5/IF($T$5="Weekly",52,
IF($T$5="Bi-Weekly",26,
IF($T$5="Semi-Monthly",24,12))))))))</f>
        <v>0.10286021647810634</v>
      </c>
      <c r="R9" s="49">
        <f>IF('Pay Chart Draft'!R10="","",
IF($G$5="Withheld Percentage",$Q$5/('Pay Chart Draft'!R10*12),
IF($G$5="Current Pay Chart",'Pay Chart Draft'!R10,
IF($G$5="Proposed Pay Chart",'Pay Chart Draft'!R10*'AD TSP Chart'!$K$5+'Pay Chart Draft'!R10,
IF($N$5="No",$Q$5/IF($T$5="Weekly",52,
IF($T$5="Bi-Weekly",26,
IF($T$5="Semi-Monthly",24,12))),$Q$5/IF($T$5="Weekly",52,
IF($T$5="Bi-Weekly",26,
IF($T$5="Semi-Monthly",24,12))))))))</f>
        <v>0.10286021647810634</v>
      </c>
      <c r="S9" s="49">
        <f>IF('Pay Chart Draft'!S10="","",
IF($G$5="Withheld Percentage",$Q$5/('Pay Chart Draft'!S10*12),
IF($G$5="Current Pay Chart",'Pay Chart Draft'!S10,
IF($G$5="Proposed Pay Chart",'Pay Chart Draft'!S10*'AD TSP Chart'!$K$5+'Pay Chart Draft'!S10,
IF($N$5="No",$Q$5/IF($T$5="Weekly",52,
IF($T$5="Bi-Weekly",26,
IF($T$5="Semi-Monthly",24,12))),$Q$5/IF($T$5="Weekly",52,
IF($T$5="Bi-Weekly",26,
IF($T$5="Semi-Monthly",24,12))))))))</f>
        <v>0.10286021647810634</v>
      </c>
      <c r="T9" s="49">
        <f>IF('Pay Chart Draft'!T10="","",
IF($G$5="Withheld Percentage",$Q$5/('Pay Chart Draft'!T10*12),
IF($G$5="Current Pay Chart",'Pay Chart Draft'!T10,
IF($G$5="Proposed Pay Chart",'Pay Chart Draft'!T10*'AD TSP Chart'!$K$5+'Pay Chart Draft'!T10,
IF($N$5="No",$Q$5/IF($T$5="Weekly",52,
IF($T$5="Bi-Weekly",26,
IF($T$5="Semi-Monthly",24,12))),$Q$5/IF($T$5="Weekly",52,
IF($T$5="Bi-Weekly",26,
IF($T$5="Semi-Monthly",24,12))))))))</f>
        <v>0.10286021647810634</v>
      </c>
      <c r="U9" s="49">
        <f>IF('Pay Chart Draft'!U10="","",
IF($G$5="Withheld Percentage",$Q$5/('Pay Chart Draft'!U10*12),
IF($G$5="Current Pay Chart",'Pay Chart Draft'!U10,
IF($G$5="Proposed Pay Chart",'Pay Chart Draft'!U10*'AD TSP Chart'!$K$5+'Pay Chart Draft'!U10,
IF($N$5="No",$Q$5/IF($T$5="Weekly",52,
IF($T$5="Bi-Weekly",26,
IF($T$5="Semi-Monthly",24,12))),$Q$5/IF($T$5="Weekly",52,
IF($T$5="Bi-Weekly",26,
IF($T$5="Semi-Monthly",24,12))))))))</f>
        <v>0.10286021647810634</v>
      </c>
      <c r="V9" s="49">
        <f>IF('Pay Chart Draft'!V10="","",
IF($G$5="Withheld Percentage",$Q$5/('Pay Chart Draft'!V10*12),
IF($G$5="Current Pay Chart",'Pay Chart Draft'!V10,
IF($G$5="Proposed Pay Chart",'Pay Chart Draft'!V10*'AD TSP Chart'!$K$5+'Pay Chart Draft'!V10,
IF($N$5="No",$Q$5/IF($T$5="Weekly",52,
IF($T$5="Bi-Weekly",26,
IF($T$5="Semi-Monthly",24,12))),$Q$5/IF($T$5="Weekly",52,
IF($T$5="Bi-Weekly",26,
IF($T$5="Semi-Monthly",24,12))))))))</f>
        <v>0.10286021647810634</v>
      </c>
      <c r="W9" s="49">
        <f>IF('Pay Chart Draft'!W10="","",
IF($G$5="Withheld Percentage",$Q$5/('Pay Chart Draft'!W10*12),
IF($G$5="Current Pay Chart",'Pay Chart Draft'!W10,
IF($G$5="Proposed Pay Chart",'Pay Chart Draft'!W10*'AD TSP Chart'!$K$5+'Pay Chart Draft'!W10,
IF($N$5="No",$Q$5/IF($T$5="Weekly",52,
IF($T$5="Bi-Weekly",26,
IF($T$5="Semi-Monthly",24,12))),$Q$5/IF($T$5="Weekly",52,
IF($T$5="Bi-Weekly",26,
IF($T$5="Semi-Monthly",24,12))))))))</f>
        <v>0.10286021647810634</v>
      </c>
      <c r="X9" s="49">
        <f>IF('Pay Chart Draft'!X10="","",
IF($G$5="Withheld Percentage",$Q$5/('Pay Chart Draft'!X10*12),
IF($G$5="Current Pay Chart",'Pay Chart Draft'!X10,
IF($G$5="Proposed Pay Chart",'Pay Chart Draft'!X10*'AD TSP Chart'!$K$5+'Pay Chart Draft'!X10,
IF($N$5="No",$Q$5/IF($T$5="Weekly",52,
IF($T$5="Bi-Weekly",26,
IF($T$5="Semi-Monthly",24,12))),$Q$5/IF($T$5="Weekly",52,
IF($T$5="Bi-Weekly",26,
IF($T$5="Semi-Monthly",24,12))))))))</f>
        <v>0.10286021647810634</v>
      </c>
    </row>
    <row r="10" spans="2:24" ht="15.75" thickBot="1" x14ac:dyDescent="0.3">
      <c r="B10" s="17" t="str">
        <f>'Pay Chart Draft'!B11</f>
        <v>O-9</v>
      </c>
      <c r="C10" s="49" t="str">
        <f>IF('Pay Chart Draft'!C11="","",
IF($G$5="Withheld Percentage",$Q$5/('Pay Chart Draft'!C11*12),
IF($G$5="Current Pay Chart",'Pay Chart Draft'!C11,
IF($G$5="Proposed Pay Chart",'Pay Chart Draft'!C11*'AD TSP Chart'!$K$5+'Pay Chart Draft'!C11,
IF($N$5="No",$Q$5/IF($T$5="Weekly",52,
IF($T$5="Bi-Weekly",26,
IF($T$5="Semi-Monthly",24,12))),$Q$5/IF($T$5="Weekly",52,
IF($T$5="Bi-Weekly",26,
IF($T$5="Semi-Monthly",24,12))))))))</f>
        <v/>
      </c>
      <c r="D10" s="49" t="str">
        <f>IF('Pay Chart Draft'!D11="","",
IF($G$5="Withheld Percentage",$Q$5/('Pay Chart Draft'!D11*12),
IF($G$5="Current Pay Chart",'Pay Chart Draft'!D11,
IF($G$5="Proposed Pay Chart",'Pay Chart Draft'!D11*'AD TSP Chart'!$K$5+'Pay Chart Draft'!D11,
IF($N$5="No",$Q$5/IF($T$5="Weekly",52,
IF($T$5="Bi-Weekly",26,
IF($T$5="Semi-Monthly",24,12))),$Q$5/IF($T$5="Weekly",52,
IF($T$5="Bi-Weekly",26,
IF($T$5="Semi-Monthly",24,12))))))))</f>
        <v/>
      </c>
      <c r="E10" s="49" t="str">
        <f>IF('Pay Chart Draft'!E11="","",
IF($G$5="Withheld Percentage",$Q$5/('Pay Chart Draft'!E11*12),
IF($G$5="Current Pay Chart",'Pay Chart Draft'!E11,
IF($G$5="Proposed Pay Chart",'Pay Chart Draft'!E11*'AD TSP Chart'!$K$5+'Pay Chart Draft'!E11,
IF($N$5="No",$Q$5/IF($T$5="Weekly",52,
IF($T$5="Bi-Weekly",26,
IF($T$5="Semi-Monthly",24,12))),$Q$5/IF($T$5="Weekly",52,
IF($T$5="Bi-Weekly",26,
IF($T$5="Semi-Monthly",24,12))))))))</f>
        <v/>
      </c>
      <c r="F10" s="49" t="str">
        <f>IF('Pay Chart Draft'!F11="","",
IF($G$5="Withheld Percentage",$Q$5/('Pay Chart Draft'!F11*12),
IF($G$5="Current Pay Chart",'Pay Chart Draft'!F11,
IF($G$5="Proposed Pay Chart",'Pay Chart Draft'!F11*'AD TSP Chart'!$K$5+'Pay Chart Draft'!F11,
IF($N$5="No",$Q$5/IF($T$5="Weekly",52,
IF($T$5="Bi-Weekly",26,
IF($T$5="Semi-Monthly",24,12))),$Q$5/IF($T$5="Weekly",52,
IF($T$5="Bi-Weekly",26,
IF($T$5="Semi-Monthly",24,12))))))))</f>
        <v/>
      </c>
      <c r="G10" s="49" t="str">
        <f>IF('Pay Chart Draft'!G11="","",
IF($G$5="Withheld Percentage",$Q$5/('Pay Chart Draft'!G11*12),
IF($G$5="Current Pay Chart",'Pay Chart Draft'!G11,
IF($G$5="Proposed Pay Chart",'Pay Chart Draft'!G11*'AD TSP Chart'!$K$5+'Pay Chart Draft'!G11,
IF($N$5="No",$Q$5/IF($T$5="Weekly",52,
IF($T$5="Bi-Weekly",26,
IF($T$5="Semi-Monthly",24,12))),$Q$5/IF($T$5="Weekly",52,
IF($T$5="Bi-Weekly",26,
IF($T$5="Semi-Monthly",24,12))))))))</f>
        <v/>
      </c>
      <c r="H10" s="49" t="str">
        <f>IF('Pay Chart Draft'!H11="","",
IF($G$5="Withheld Percentage",$Q$5/('Pay Chart Draft'!H11*12),
IF($G$5="Current Pay Chart",'Pay Chart Draft'!H11,
IF($G$5="Proposed Pay Chart",'Pay Chart Draft'!H11*'AD TSP Chart'!$K$5+'Pay Chart Draft'!H11,
IF($N$5="No",$Q$5/IF($T$5="Weekly",52,
IF($T$5="Bi-Weekly",26,
IF($T$5="Semi-Monthly",24,12))),$Q$5/IF($T$5="Weekly",52,
IF($T$5="Bi-Weekly",26,
IF($T$5="Semi-Monthly",24,12))))))))</f>
        <v/>
      </c>
      <c r="I10" s="49" t="str">
        <f>IF('Pay Chart Draft'!I11="","",
IF($G$5="Withheld Percentage",$Q$5/('Pay Chart Draft'!I11*12),
IF($G$5="Current Pay Chart",'Pay Chart Draft'!I11,
IF($G$5="Proposed Pay Chart",'Pay Chart Draft'!I11*'AD TSP Chart'!$K$5+'Pay Chart Draft'!I11,
IF($N$5="No",$Q$5/IF($T$5="Weekly",52,
IF($T$5="Bi-Weekly",26,
IF($T$5="Semi-Monthly",24,12))),$Q$5/IF($T$5="Weekly",52,
IF($T$5="Bi-Weekly",26,
IF($T$5="Semi-Monthly",24,12))))))))</f>
        <v/>
      </c>
      <c r="J10" s="49" t="str">
        <f>IF('Pay Chart Draft'!J11="","",
IF($G$5="Withheld Percentage",$Q$5/('Pay Chart Draft'!J11*12),
IF($G$5="Current Pay Chart",'Pay Chart Draft'!J11,
IF($G$5="Proposed Pay Chart",'Pay Chart Draft'!J11*'AD TSP Chart'!$K$5+'Pay Chart Draft'!J11,
IF($N$5="No",$Q$5/IF($T$5="Weekly",52,
IF($T$5="Bi-Weekly",26,
IF($T$5="Semi-Monthly",24,12))),$Q$5/IF($T$5="Weekly",52,
IF($T$5="Bi-Weekly",26,
IF($T$5="Semi-Monthly",24,12))))))))</f>
        <v/>
      </c>
      <c r="K10" s="49" t="str">
        <f>IF('Pay Chart Draft'!K11="","",
IF($G$5="Withheld Percentage",$Q$5/('Pay Chart Draft'!K11*12),
IF($G$5="Current Pay Chart",'Pay Chart Draft'!K11,
IF($G$5="Proposed Pay Chart",'Pay Chart Draft'!K11*'AD TSP Chart'!$K$5+'Pay Chart Draft'!K11,
IF($N$5="No",$Q$5/IF($T$5="Weekly",52,
IF($T$5="Bi-Weekly",26,
IF($T$5="Semi-Monthly",24,12))),$Q$5/IF($T$5="Weekly",52,
IF($T$5="Bi-Weekly",26,
IF($T$5="Semi-Monthly",24,12))))))))</f>
        <v/>
      </c>
      <c r="L10" s="49" t="str">
        <f>IF('Pay Chart Draft'!L11="","",
IF($G$5="Withheld Percentage",$Q$5/('Pay Chart Draft'!L11*12),
IF($G$5="Current Pay Chart",'Pay Chart Draft'!L11,
IF($G$5="Proposed Pay Chart",'Pay Chart Draft'!L11*'AD TSP Chart'!$K$5+'Pay Chart Draft'!L11,
IF($N$5="No",$Q$5/IF($T$5="Weekly",52,
IF($T$5="Bi-Weekly",26,
IF($T$5="Semi-Monthly",24,12))),$Q$5/IF($T$5="Weekly",52,
IF($T$5="Bi-Weekly",26,
IF($T$5="Semi-Monthly",24,12))))))))</f>
        <v/>
      </c>
      <c r="M10" s="49" t="str">
        <f>IF('Pay Chart Draft'!M11="","",
IF($G$5="Withheld Percentage",$Q$5/('Pay Chart Draft'!M11*12),
IF($G$5="Current Pay Chart",'Pay Chart Draft'!M11,
IF($G$5="Proposed Pay Chart",'Pay Chart Draft'!M11*'AD TSP Chart'!$K$5+'Pay Chart Draft'!M11,
IF($N$5="No",$Q$5/IF($T$5="Weekly",52,
IF($T$5="Bi-Weekly",26,
IF($T$5="Semi-Monthly",24,12))),$Q$5/IF($T$5="Weekly",52,
IF($T$5="Bi-Weekly",26,
IF($T$5="Semi-Monthly",24,12))))))))</f>
        <v/>
      </c>
      <c r="N10" s="49">
        <f>IF('Pay Chart Draft'!N11="","",
IF($G$5="Withheld Percentage",$Q$5/('Pay Chart Draft'!N11*12),
IF($G$5="Current Pay Chart",'Pay Chart Draft'!N11,
IF($G$5="Proposed Pay Chart",'Pay Chart Draft'!N11*'AD TSP Chart'!$K$5+'Pay Chart Draft'!N11,
IF($N$5="No",$Q$5/IF($T$5="Weekly",52,
IF($T$5="Bi-Weekly",26,
IF($T$5="Semi-Monthly",24,12))),$Q$5/IF($T$5="Weekly",52,
IF($T$5="Bi-Weekly",26,
IF($T$5="Semi-Monthly",24,12))))))))</f>
        <v>0.10668748373666406</v>
      </c>
      <c r="O10" s="49">
        <f>IF('Pay Chart Draft'!O11="","",
IF($G$5="Withheld Percentage",$Q$5/('Pay Chart Draft'!O11*12),
IF($G$5="Current Pay Chart",'Pay Chart Draft'!O11,
IF($G$5="Proposed Pay Chart",'Pay Chart Draft'!O11*'AD TSP Chart'!$K$5+'Pay Chart Draft'!O11,
IF($N$5="No",$Q$5/IF($T$5="Weekly",52,
IF($T$5="Bi-Weekly",26,
IF($T$5="Semi-Monthly",24,12))),$Q$5/IF($T$5="Weekly",52,
IF($T$5="Bi-Weekly",26,
IF($T$5="Semi-Monthly",24,12))))))))</f>
        <v>0.10516833089137601</v>
      </c>
      <c r="P10" s="49">
        <f>IF('Pay Chart Draft'!P11="","",
IF($G$5="Withheld Percentage",$Q$5/('Pay Chart Draft'!P11*12),
IF($G$5="Current Pay Chart",'Pay Chart Draft'!P11,
IF($G$5="Proposed Pay Chart",'Pay Chart Draft'!P11*'AD TSP Chart'!$K$5+'Pay Chart Draft'!P11,
IF($N$5="No",$Q$5/IF($T$5="Weekly",52,
IF($T$5="Bi-Weekly",26,
IF($T$5="Semi-Monthly",24,12))),$Q$5/IF($T$5="Weekly",52,
IF($T$5="Bi-Weekly",26,
IF($T$5="Semi-Monthly",24,12))))))))</f>
        <v>0.10305567620610333</v>
      </c>
      <c r="Q10" s="49">
        <f>IF('Pay Chart Draft'!Q11="","",
IF($G$5="Withheld Percentage",$Q$5/('Pay Chart Draft'!Q11*12),
IF($G$5="Current Pay Chart",'Pay Chart Draft'!Q11,
IF($G$5="Proposed Pay Chart",'Pay Chart Draft'!Q11*'AD TSP Chart'!$K$5+'Pay Chart Draft'!Q11,
IF($N$5="No",$Q$5/IF($T$5="Weekly",52,
IF($T$5="Bi-Weekly",26,
IF($T$5="Semi-Monthly",24,12))),$Q$5/IF($T$5="Weekly",52,
IF($T$5="Bi-Weekly",26,
IF($T$5="Semi-Monthly",24,12))))))))</f>
        <v>0.10286021647810634</v>
      </c>
      <c r="R10" s="49">
        <f>IF('Pay Chart Draft'!R11="","",
IF($G$5="Withheld Percentage",$Q$5/('Pay Chart Draft'!R11*12),
IF($G$5="Current Pay Chart",'Pay Chart Draft'!R11,
IF($G$5="Proposed Pay Chart",'Pay Chart Draft'!R11*'AD TSP Chart'!$K$5+'Pay Chart Draft'!R11,
IF($N$5="No",$Q$5/IF($T$5="Weekly",52,
IF($T$5="Bi-Weekly",26,
IF($T$5="Semi-Monthly",24,12))),$Q$5/IF($T$5="Weekly",52,
IF($T$5="Bi-Weekly",26,
IF($T$5="Semi-Monthly",24,12))))))))</f>
        <v>0.10286021647810634</v>
      </c>
      <c r="S10" s="49">
        <f>IF('Pay Chart Draft'!S11="","",
IF($G$5="Withheld Percentage",$Q$5/('Pay Chart Draft'!S11*12),
IF($G$5="Current Pay Chart",'Pay Chart Draft'!S11,
IF($G$5="Proposed Pay Chart",'Pay Chart Draft'!S11*'AD TSP Chart'!$K$5+'Pay Chart Draft'!S11,
IF($N$5="No",$Q$5/IF($T$5="Weekly",52,
IF($T$5="Bi-Weekly",26,
IF($T$5="Semi-Monthly",24,12))),$Q$5/IF($T$5="Weekly",52,
IF($T$5="Bi-Weekly",26,
IF($T$5="Semi-Monthly",24,12))))))))</f>
        <v>0.10286021647810634</v>
      </c>
      <c r="T10" s="49">
        <f>IF('Pay Chart Draft'!T11="","",
IF($G$5="Withheld Percentage",$Q$5/('Pay Chart Draft'!T11*12),
IF($G$5="Current Pay Chart",'Pay Chart Draft'!T11,
IF($G$5="Proposed Pay Chart",'Pay Chart Draft'!T11*'AD TSP Chart'!$K$5+'Pay Chart Draft'!T11,
IF($N$5="No",$Q$5/IF($T$5="Weekly",52,
IF($T$5="Bi-Weekly",26,
IF($T$5="Semi-Monthly",24,12))),$Q$5/IF($T$5="Weekly",52,
IF($T$5="Bi-Weekly",26,
IF($T$5="Semi-Monthly",24,12))))))))</f>
        <v>0.10286021647810634</v>
      </c>
      <c r="U10" s="49">
        <f>IF('Pay Chart Draft'!U11="","",
IF($G$5="Withheld Percentage",$Q$5/('Pay Chart Draft'!U11*12),
IF($G$5="Current Pay Chart",'Pay Chart Draft'!U11,
IF($G$5="Proposed Pay Chart",'Pay Chart Draft'!U11*'AD TSP Chart'!$K$5+'Pay Chart Draft'!U11,
IF($N$5="No",$Q$5/IF($T$5="Weekly",52,
IF($T$5="Bi-Weekly",26,
IF($T$5="Semi-Monthly",24,12))),$Q$5/IF($T$5="Weekly",52,
IF($T$5="Bi-Weekly",26,
IF($T$5="Semi-Monthly",24,12))))))))</f>
        <v>0.10286021647810634</v>
      </c>
      <c r="V10" s="49">
        <f>IF('Pay Chart Draft'!V11="","",
IF($G$5="Withheld Percentage",$Q$5/('Pay Chart Draft'!V11*12),
IF($G$5="Current Pay Chart",'Pay Chart Draft'!V11,
IF($G$5="Proposed Pay Chart",'Pay Chart Draft'!V11*'AD TSP Chart'!$K$5+'Pay Chart Draft'!V11,
IF($N$5="No",$Q$5/IF($T$5="Weekly",52,
IF($T$5="Bi-Weekly",26,
IF($T$5="Semi-Monthly",24,12))),$Q$5/IF($T$5="Weekly",52,
IF($T$5="Bi-Weekly",26,
IF($T$5="Semi-Monthly",24,12))))))))</f>
        <v>0.10286021647810634</v>
      </c>
      <c r="W10" s="49">
        <f>IF('Pay Chart Draft'!W11="","",
IF($G$5="Withheld Percentage",$Q$5/('Pay Chart Draft'!W11*12),
IF($G$5="Current Pay Chart",'Pay Chart Draft'!W11,
IF($G$5="Proposed Pay Chart",'Pay Chart Draft'!W11*'AD TSP Chart'!$K$5+'Pay Chart Draft'!W11,
IF($N$5="No",$Q$5/IF($T$5="Weekly",52,
IF($T$5="Bi-Weekly",26,
IF($T$5="Semi-Monthly",24,12))),$Q$5/IF($T$5="Weekly",52,
IF($T$5="Bi-Weekly",26,
IF($T$5="Semi-Monthly",24,12))))))))</f>
        <v>0.10286021647810634</v>
      </c>
      <c r="X10" s="49">
        <f>IF('Pay Chart Draft'!X11="","",
IF($G$5="Withheld Percentage",$Q$5/('Pay Chart Draft'!X11*12),
IF($G$5="Current Pay Chart",'Pay Chart Draft'!X11,
IF($G$5="Proposed Pay Chart",'Pay Chart Draft'!X11*'AD TSP Chart'!$K$5+'Pay Chart Draft'!X11,
IF($N$5="No",$Q$5/IF($T$5="Weekly",52,
IF($T$5="Bi-Weekly",26,
IF($T$5="Semi-Monthly",24,12))),$Q$5/IF($T$5="Weekly",52,
IF($T$5="Bi-Weekly",26,
IF($T$5="Semi-Monthly",24,12))))))))</f>
        <v>0.10286021647810634</v>
      </c>
    </row>
    <row r="11" spans="2:24" ht="15.75" thickBot="1" x14ac:dyDescent="0.3">
      <c r="B11" s="17" t="str">
        <f>'Pay Chart Draft'!B12</f>
        <v>O-8</v>
      </c>
      <c r="C11" s="49">
        <f>IF('Pay Chart Draft'!C12="","",
IF($G$5="Withheld Percentage",$Q$5/('Pay Chart Draft'!C12*12),
IF($G$5="Current Pay Chart",'Pay Chart Draft'!C12,
IF($G$5="Proposed Pay Chart",'Pay Chart Draft'!C12*'AD TSP Chart'!$K$5+'Pay Chart Draft'!C12,
IF($N$5="No",$Q$5/IF($T$5="Weekly",52,
IF($T$5="Bi-Weekly",26,
IF($T$5="Semi-Monthly",24,12))),$Q$5/IF($T$5="Weekly",52,
IF($T$5="Bi-Weekly",26,
IF($T$5="Semi-Monthly",24,12))))))))</f>
        <v>0.15078629536460861</v>
      </c>
      <c r="D11" s="49">
        <f>IF('Pay Chart Draft'!D12="","",
IF($G$5="Withheld Percentage",$Q$5/('Pay Chart Draft'!D12*12),
IF($G$5="Current Pay Chart",'Pay Chart Draft'!D12,
IF($G$5="Proposed Pay Chart",'Pay Chart Draft'!D12*'AD TSP Chart'!$K$5+'Pay Chart Draft'!D12,
IF($N$5="No",$Q$5/IF($T$5="Weekly",52,
IF($T$5="Bi-Weekly",26,
IF($T$5="Semi-Monthly",24,12))),$Q$5/IF($T$5="Weekly",52,
IF($T$5="Bi-Weekly",26,
IF($T$5="Semi-Monthly",24,12))))))))</f>
        <v>0.145996422019394</v>
      </c>
      <c r="E11" s="49">
        <f>IF('Pay Chart Draft'!E12="","",
IF($G$5="Withheld Percentage",$Q$5/('Pay Chart Draft'!E12*12),
IF($G$5="Current Pay Chart",'Pay Chart Draft'!E12,
IF($G$5="Proposed Pay Chart",'Pay Chart Draft'!E12*'AD TSP Chart'!$K$5+'Pay Chart Draft'!E12,
IF($N$5="No",$Q$5/IF($T$5="Weekly",52,
IF($T$5="Bi-Weekly",26,
IF($T$5="Semi-Monthly",24,12))),$Q$5/IF($T$5="Weekly",52,
IF($T$5="Bi-Weekly",26,
IF($T$5="Semi-Monthly",24,12))))))))</f>
        <v>0.14298667782660249</v>
      </c>
      <c r="F11" s="49">
        <f>IF('Pay Chart Draft'!F12="","",
IF($G$5="Withheld Percentage",$Q$5/('Pay Chart Draft'!F12*12),
IF($G$5="Current Pay Chart",'Pay Chart Draft'!F12,
IF($G$5="Proposed Pay Chart",'Pay Chart Draft'!F12*'AD TSP Chart'!$K$5+'Pay Chart Draft'!F12,
IF($N$5="No",$Q$5/IF($T$5="Weekly",52,
IF($T$5="Bi-Weekly",26,
IF($T$5="Semi-Monthly",24,12))),$Q$5/IF($T$5="Weekly",52,
IF($T$5="Bi-Weekly",26,
IF($T$5="Semi-Monthly",24,12))))))))</f>
        <v>0.14216918271444659</v>
      </c>
      <c r="G11" s="49">
        <f>IF('Pay Chart Draft'!G12="","",
IF($G$5="Withheld Percentage",$Q$5/('Pay Chart Draft'!G12*12),
IF($G$5="Current Pay Chart",'Pay Chart Draft'!G12,
IF($G$5="Proposed Pay Chart",'Pay Chart Draft'!G12*'AD TSP Chart'!$K$5+'Pay Chart Draft'!G12,
IF($N$5="No",$Q$5/IF($T$5="Weekly",52,
IF($T$5="Bi-Weekly",26,
IF($T$5="Semi-Monthly",24,12))),$Q$5/IF($T$5="Weekly",52,
IF($T$5="Bi-Weekly",26,
IF($T$5="Semi-Monthly",24,12))))))))</f>
        <v>0.13862516296909405</v>
      </c>
      <c r="H11" s="49">
        <f>IF('Pay Chart Draft'!H12="","",
IF($G$5="Withheld Percentage",$Q$5/('Pay Chart Draft'!H12*12),
IF($G$5="Current Pay Chart",'Pay Chart Draft'!H12,
IF($G$5="Proposed Pay Chart",'Pay Chart Draft'!H12*'AD TSP Chart'!$K$5+'Pay Chart Draft'!H12,
IF($N$5="No",$Q$5/IF($T$5="Weekly",52,
IF($T$5="Bi-Weekly",26,
IF($T$5="Semi-Monthly",24,12))),$Q$5/IF($T$5="Weekly",52,
IF($T$5="Bi-Weekly",26,
IF($T$5="Semi-Monthly",24,12))))))))</f>
        <v>0.13308197070378938</v>
      </c>
      <c r="I11" s="49">
        <f>IF('Pay Chart Draft'!I12="","",
IF($G$5="Withheld Percentage",$Q$5/('Pay Chart Draft'!I12*12),
IF($G$5="Current Pay Chart",'Pay Chart Draft'!I12,
IF($G$5="Proposed Pay Chart",'Pay Chart Draft'!I12*'AD TSP Chart'!$K$5+'Pay Chart Draft'!I12,
IF($N$5="No",$Q$5/IF($T$5="Weekly",52,
IF($T$5="Bi-Weekly",26,
IF($T$5="Semi-Monthly",24,12))),$Q$5/IF($T$5="Weekly",52,
IF($T$5="Bi-Weekly",26,
IF($T$5="Semi-Monthly",24,12))))))))</f>
        <v>0.13185246930731789</v>
      </c>
      <c r="J11" s="49">
        <f>IF('Pay Chart Draft'!J12="","",
IF($G$5="Withheld Percentage",$Q$5/('Pay Chart Draft'!J12*12),
IF($G$5="Current Pay Chart",'Pay Chart Draft'!J12,
IF($G$5="Proposed Pay Chart",'Pay Chart Draft'!J12*'AD TSP Chart'!$K$5+'Pay Chart Draft'!J12,
IF($N$5="No",$Q$5/IF($T$5="Weekly",52,
IF($T$5="Bi-Weekly",26,
IF($T$5="Semi-Monthly",24,12))),$Q$5/IF($T$5="Weekly",52,
IF($T$5="Bi-Weekly",26,
IF($T$5="Semi-Monthly",24,12))))))))</f>
        <v>0.12707409721602347</v>
      </c>
      <c r="K11" s="49">
        <f>IF('Pay Chart Draft'!K12="","",
IF($G$5="Withheld Percentage",$Q$5/('Pay Chart Draft'!K12*12),
IF($G$5="Current Pay Chart",'Pay Chart Draft'!K12,
IF($G$5="Proposed Pay Chart",'Pay Chart Draft'!K12*'AD TSP Chart'!$K$5+'Pay Chart Draft'!K12,
IF($N$5="No",$Q$5/IF($T$5="Weekly",52,
IF($T$5="Bi-Weekly",26,
IF($T$5="Semi-Monthly",24,12))),$Q$5/IF($T$5="Weekly",52,
IF($T$5="Bi-Weekly",26,
IF($T$5="Semi-Monthly",24,12))))))))</f>
        <v>0.12576069886140556</v>
      </c>
      <c r="L11" s="49">
        <f>IF('Pay Chart Draft'!L12="","",
IF($G$5="Withheld Percentage",$Q$5/('Pay Chart Draft'!L12*12),
IF($G$5="Current Pay Chart",'Pay Chart Draft'!L12,
IF($G$5="Proposed Pay Chart",'Pay Chart Draft'!L12*'AD TSP Chart'!$K$5+'Pay Chart Draft'!L12,
IF($N$5="No",$Q$5/IF($T$5="Weekly",52,
IF($T$5="Bi-Weekly",26,
IF($T$5="Semi-Monthly",24,12))),$Q$5/IF($T$5="Weekly",52,
IF($T$5="Bi-Weekly",26,
IF($T$5="Semi-Monthly",24,12))))))))</f>
        <v>0.12198895553651337</v>
      </c>
      <c r="M11" s="49">
        <f>IF('Pay Chart Draft'!M12="","",
IF($G$5="Withheld Percentage",$Q$5/('Pay Chart Draft'!M12*12),
IF($G$5="Current Pay Chart",'Pay Chart Draft'!M12,
IF($G$5="Proposed Pay Chart",'Pay Chart Draft'!M12*'AD TSP Chart'!$K$5+'Pay Chart Draft'!M12,
IF($N$5="No",$Q$5/IF($T$5="Weekly",52,
IF($T$5="Bi-Weekly",26,
IF($T$5="Semi-Monthly",24,12))),$Q$5/IF($T$5="Weekly",52,
IF($T$5="Bi-Weekly",26,
IF($T$5="Semi-Monthly",24,12))))))))</f>
        <v>0.11691463976603386</v>
      </c>
      <c r="N11" s="49">
        <f>IF('Pay Chart Draft'!N12="","",
IF($G$5="Withheld Percentage",$Q$5/('Pay Chart Draft'!N12*12),
IF($G$5="Current Pay Chart",'Pay Chart Draft'!N12,
IF($G$5="Proposed Pay Chart",'Pay Chart Draft'!N12*'AD TSP Chart'!$K$5+'Pay Chart Draft'!N12,
IF($N$5="No",$Q$5/IF($T$5="Weekly",52,
IF($T$5="Bi-Weekly",26,
IF($T$5="Semi-Monthly",24,12))),$Q$5/IF($T$5="Weekly",52,
IF($T$5="Bi-Weekly",26,
IF($T$5="Semi-Monthly",24,12))))))))</f>
        <v>0.11259850996469351</v>
      </c>
      <c r="O11" s="49">
        <f>IF('Pay Chart Draft'!O12="","",
IF($G$5="Withheld Percentage",$Q$5/('Pay Chart Draft'!O12*12),
IF($G$5="Current Pay Chart",'Pay Chart Draft'!O12,
IF($G$5="Proposed Pay Chart",'Pay Chart Draft'!O12*'AD TSP Chart'!$K$5+'Pay Chart Draft'!O12,
IF($N$5="No",$Q$5/IF($T$5="Weekly",52,
IF($T$5="Bi-Weekly",26,
IF($T$5="Semi-Monthly",24,12))),$Q$5/IF($T$5="Weekly",52,
IF($T$5="Bi-Weekly",26,
IF($T$5="Semi-Monthly",24,12))))))))</f>
        <v>0.10988893177237447</v>
      </c>
      <c r="P11" s="49">
        <f>IF('Pay Chart Draft'!P12="","",
IF($G$5="Withheld Percentage",$Q$5/('Pay Chart Draft'!P12*12),
IF($G$5="Current Pay Chart",'Pay Chart Draft'!P12,
IF($G$5="Proposed Pay Chart",'Pay Chart Draft'!P12*'AD TSP Chart'!$K$5+'Pay Chart Draft'!P12,
IF($N$5="No",$Q$5/IF($T$5="Weekly",52,
IF($T$5="Bi-Weekly",26,
IF($T$5="Semi-Monthly",24,12))),$Q$5/IF($T$5="Weekly",52,
IF($T$5="Bi-Weekly",26,
IF($T$5="Semi-Monthly",24,12))))))))</f>
        <v>0.10988893177237447</v>
      </c>
      <c r="Q11" s="49">
        <f>IF('Pay Chart Draft'!Q12="","",
IF($G$5="Withheld Percentage",$Q$5/('Pay Chart Draft'!Q12*12),
IF($G$5="Current Pay Chart",'Pay Chart Draft'!Q12,
IF($G$5="Proposed Pay Chart",'Pay Chart Draft'!Q12*'AD TSP Chart'!$K$5+'Pay Chart Draft'!Q12,
IF($N$5="No",$Q$5/IF($T$5="Weekly",52,
IF($T$5="Bi-Weekly",26,
IF($T$5="Semi-Monthly",24,12))),$Q$5/IF($T$5="Weekly",52,
IF($T$5="Bi-Weekly",26,
IF($T$5="Semi-Monthly",24,12))))))))</f>
        <v>0.10988893177237447</v>
      </c>
      <c r="R11" s="49">
        <f>IF('Pay Chart Draft'!R12="","",
IF($G$5="Withheld Percentage",$Q$5/('Pay Chart Draft'!R12*12),
IF($G$5="Current Pay Chart",'Pay Chart Draft'!R12,
IF($G$5="Proposed Pay Chart",'Pay Chart Draft'!R12*'AD TSP Chart'!$K$5+'Pay Chart Draft'!R12,
IF($N$5="No",$Q$5/IF($T$5="Weekly",52,
IF($T$5="Bi-Weekly",26,
IF($T$5="Semi-Monthly",24,12))),$Q$5/IF($T$5="Weekly",52,
IF($T$5="Bi-Weekly",26,
IF($T$5="Semi-Monthly",24,12))))))))</f>
        <v>0.10988893177237447</v>
      </c>
      <c r="S11" s="49">
        <f>IF('Pay Chart Draft'!S12="","",
IF($G$5="Withheld Percentage",$Q$5/('Pay Chart Draft'!S12*12),
IF($G$5="Current Pay Chart",'Pay Chart Draft'!S12,
IF($G$5="Proposed Pay Chart",'Pay Chart Draft'!S12*'AD TSP Chart'!$K$5+'Pay Chart Draft'!S12,
IF($N$5="No",$Q$5/IF($T$5="Weekly",52,
IF($T$5="Bi-Weekly",26,
IF($T$5="Semi-Monthly",24,12))),$Q$5/IF($T$5="Weekly",52,
IF($T$5="Bi-Weekly",26,
IF($T$5="Semi-Monthly",24,12))))))))</f>
        <v>0.10720366814346256</v>
      </c>
      <c r="T11" s="49">
        <f>IF('Pay Chart Draft'!T12="","",
IF($G$5="Withheld Percentage",$Q$5/('Pay Chart Draft'!T12*12),
IF($G$5="Current Pay Chart",'Pay Chart Draft'!T12,
IF($G$5="Proposed Pay Chart",'Pay Chart Draft'!T12*'AD TSP Chart'!$K$5+'Pay Chart Draft'!T12,
IF($N$5="No",$Q$5/IF($T$5="Weekly",52,
IF($T$5="Bi-Weekly",26,
IF($T$5="Semi-Monthly",24,12))),$Q$5/IF($T$5="Weekly",52,
IF($T$5="Bi-Weekly",26,
IF($T$5="Semi-Monthly",24,12))))))))</f>
        <v>0.10720366814346256</v>
      </c>
      <c r="U11" s="49">
        <f>IF('Pay Chart Draft'!U12="","",
IF($G$5="Withheld Percentage",$Q$5/('Pay Chart Draft'!U12*12),
IF($G$5="Current Pay Chart",'Pay Chart Draft'!U12,
IF($G$5="Proposed Pay Chart",'Pay Chart Draft'!U12*'AD TSP Chart'!$K$5+'Pay Chart Draft'!U12,
IF($N$5="No",$Q$5/IF($T$5="Weekly",52,
IF($T$5="Bi-Weekly",26,
IF($T$5="Semi-Monthly",24,12))),$Q$5/IF($T$5="Weekly",52,
IF($T$5="Bi-Weekly",26,
IF($T$5="Semi-Monthly",24,12))))))))</f>
        <v>0.10459269055257593</v>
      </c>
      <c r="V11" s="49">
        <f>IF('Pay Chart Draft'!V12="","",
IF($G$5="Withheld Percentage",$Q$5/('Pay Chart Draft'!V12*12),
IF($G$5="Current Pay Chart",'Pay Chart Draft'!V12,
IF($G$5="Proposed Pay Chart",'Pay Chart Draft'!V12*'AD TSP Chart'!$K$5+'Pay Chart Draft'!V12,
IF($N$5="No",$Q$5/IF($T$5="Weekly",52,
IF($T$5="Bi-Weekly",26,
IF($T$5="Semi-Monthly",24,12))),$Q$5/IF($T$5="Weekly",52,
IF($T$5="Bi-Weekly",26,
IF($T$5="Semi-Monthly",24,12))))))))</f>
        <v>0.10459269055257593</v>
      </c>
      <c r="W11" s="49">
        <f>IF('Pay Chart Draft'!W12="","",
IF($G$5="Withheld Percentage",$Q$5/('Pay Chart Draft'!W12*12),
IF($G$5="Current Pay Chart",'Pay Chart Draft'!W12,
IF($G$5="Proposed Pay Chart",'Pay Chart Draft'!W12*'AD TSP Chart'!$K$5+'Pay Chart Draft'!W12,
IF($N$5="No",$Q$5/IF($T$5="Weekly",52,
IF($T$5="Bi-Weekly",26,
IF($T$5="Semi-Monthly",24,12))),$Q$5/IF($T$5="Weekly",52,
IF($T$5="Bi-Weekly",26,
IF($T$5="Semi-Monthly",24,12))))))))</f>
        <v>0.10459269055257593</v>
      </c>
      <c r="X11" s="49">
        <f>IF('Pay Chart Draft'!X12="","",
IF($G$5="Withheld Percentage",$Q$5/('Pay Chart Draft'!X12*12),
IF($G$5="Current Pay Chart",'Pay Chart Draft'!X12,
IF($G$5="Proposed Pay Chart",'Pay Chart Draft'!X12*'AD TSP Chart'!$K$5+'Pay Chart Draft'!X12,
IF($N$5="No",$Q$5/IF($T$5="Weekly",52,
IF($T$5="Bi-Weekly",26,
IF($T$5="Semi-Monthly",24,12))),$Q$5/IF($T$5="Weekly",52,
IF($T$5="Bi-Weekly",26,
IF($T$5="Semi-Monthly",24,12))))))))</f>
        <v>0.10459269055257593</v>
      </c>
    </row>
    <row r="12" spans="2:24" ht="15.75" thickBot="1" x14ac:dyDescent="0.3">
      <c r="B12" s="17" t="str">
        <f>'Pay Chart Draft'!B13</f>
        <v>O-7</v>
      </c>
      <c r="C12" s="49">
        <f>IF('Pay Chart Draft'!C13="","",
IF($G$5="Withheld Percentage",$Q$5/('Pay Chart Draft'!C13*12),
IF($G$5="Current Pay Chart",'Pay Chart Draft'!C13,
IF($G$5="Proposed Pay Chart",'Pay Chart Draft'!C13*'AD TSP Chart'!$K$5+'Pay Chart Draft'!C13,
IF($N$5="No",$Q$5/IF($T$5="Weekly",52,
IF($T$5="Bi-Weekly",26,
IF($T$5="Semi-Monthly",24,12))),$Q$5/IF($T$5="Weekly",52,
IF($T$5="Bi-Weekly",26,
IF($T$5="Semi-Monthly",24,12))))))))</f>
        <v>0.18146153546555066</v>
      </c>
      <c r="D12" s="49">
        <f>IF('Pay Chart Draft'!D13="","",
IF($G$5="Withheld Percentage",$Q$5/('Pay Chart Draft'!D13*12),
IF($G$5="Current Pay Chart",'Pay Chart Draft'!D13,
IF($G$5="Proposed Pay Chart",'Pay Chart Draft'!D13*'AD TSP Chart'!$K$5+'Pay Chart Draft'!D13,
IF($N$5="No",$Q$5/IF($T$5="Weekly",52,
IF($T$5="Bi-Weekly",26,
IF($T$5="Semi-Monthly",24,12))),$Q$5/IF($T$5="Weekly",52,
IF($T$5="Bi-Weekly",26,
IF($T$5="Semi-Monthly",24,12))))))))</f>
        <v>0.17341020903966273</v>
      </c>
      <c r="E12" s="49">
        <f>IF('Pay Chart Draft'!E13="","",
IF($G$5="Withheld Percentage",$Q$5/('Pay Chart Draft'!E13*12),
IF($G$5="Current Pay Chart",'Pay Chart Draft'!E13,
IF($G$5="Proposed Pay Chart",'Pay Chart Draft'!E13*'AD TSP Chart'!$K$5+'Pay Chart Draft'!E13,
IF($N$5="No",$Q$5/IF($T$5="Weekly",52,
IF($T$5="Bi-Weekly",26,
IF($T$5="Semi-Monthly",24,12))),$Q$5/IF($T$5="Weekly",52,
IF($T$5="Bi-Weekly",26,
IF($T$5="Semi-Monthly",24,12))))))))</f>
        <v>0.16991747812623295</v>
      </c>
      <c r="F12" s="49">
        <f>IF('Pay Chart Draft'!F13="","",
IF($G$5="Withheld Percentage",$Q$5/('Pay Chart Draft'!F13*12),
IF($G$5="Current Pay Chart",'Pay Chart Draft'!F13,
IF($G$5="Proposed Pay Chart",'Pay Chart Draft'!F13*'AD TSP Chart'!$K$5+'Pay Chart Draft'!F13,
IF($N$5="No",$Q$5/IF($T$5="Weekly",52,
IF($T$5="Bi-Weekly",26,
IF($T$5="Semi-Monthly",24,12))),$Q$5/IF($T$5="Weekly",52,
IF($T$5="Bi-Weekly",26,
IF($T$5="Semi-Monthly",24,12))))))))</f>
        <v>0.1672377223038016</v>
      </c>
      <c r="G12" s="49">
        <f>IF('Pay Chart Draft'!G13="","",
IF($G$5="Withheld Percentage",$Q$5/('Pay Chart Draft'!G13*12),
IF($G$5="Current Pay Chart",'Pay Chart Draft'!G13,
IF($G$5="Proposed Pay Chart",'Pay Chart Draft'!G13*'AD TSP Chart'!$K$5+'Pay Chart Draft'!G13,
IF($N$5="No",$Q$5/IF($T$5="Weekly",52,
IF($T$5="Bi-Weekly",26,
IF($T$5="Semi-Monthly",24,12))),$Q$5/IF($T$5="Weekly",52,
IF($T$5="Bi-Weekly",26,
IF($T$5="Semi-Monthly",24,12))))))))</f>
        <v>0.16260549527254267</v>
      </c>
      <c r="H12" s="49">
        <f>IF('Pay Chart Draft'!H13="","",
IF($G$5="Withheld Percentage",$Q$5/('Pay Chart Draft'!H13*12),
IF($G$5="Current Pay Chart",'Pay Chart Draft'!H13,
IF($G$5="Proposed Pay Chart",'Pay Chart Draft'!H13*'AD TSP Chart'!$K$5+'Pay Chart Draft'!H13,
IF($N$5="No",$Q$5/IF($T$5="Weekly",52,
IF($T$5="Bi-Weekly",26,
IF($T$5="Semi-Monthly",24,12))),$Q$5/IF($T$5="Weekly",52,
IF($T$5="Bi-Weekly",26,
IF($T$5="Semi-Monthly",24,12))))))))</f>
        <v>0.15826693842258044</v>
      </c>
      <c r="I12" s="49">
        <f>IF('Pay Chart Draft'!I13="","",
IF($G$5="Withheld Percentage",$Q$5/('Pay Chart Draft'!I13*12),
IF($G$5="Current Pay Chart",'Pay Chart Draft'!I13,
IF($G$5="Proposed Pay Chart",'Pay Chart Draft'!I13*'AD TSP Chart'!$K$5+'Pay Chart Draft'!I13,
IF($N$5="No",$Q$5/IF($T$5="Weekly",52,
IF($T$5="Bi-Weekly",26,
IF($T$5="Semi-Monthly",24,12))),$Q$5/IF($T$5="Weekly",52,
IF($T$5="Bi-Weekly",26,
IF($T$5="Semi-Monthly",24,12))))))))</f>
        <v>0.15353459096887065</v>
      </c>
      <c r="J12" s="49">
        <f>IF('Pay Chart Draft'!J13="","",
IF($G$5="Withheld Percentage",$Q$5/('Pay Chart Draft'!J13*12),
IF($G$5="Current Pay Chart",'Pay Chart Draft'!J13,
IF($G$5="Proposed Pay Chart",'Pay Chart Draft'!J13*'AD TSP Chart'!$K$5+'Pay Chart Draft'!J13,
IF($N$5="No",$Q$5/IF($T$5="Weekly",52,
IF($T$5="Bi-Weekly",26,
IF($T$5="Semi-Monthly",24,12))),$Q$5/IF($T$5="Weekly",52,
IF($T$5="Bi-Weekly",26,
IF($T$5="Semi-Monthly",24,12))))))))</f>
        <v>0.14909264398713001</v>
      </c>
      <c r="K12" s="49">
        <f>IF('Pay Chart Draft'!K13="","",
IF($G$5="Withheld Percentage",$Q$5/('Pay Chart Draft'!K13*12),
IF($G$5="Current Pay Chart",'Pay Chart Draft'!K13,
IF($G$5="Proposed Pay Chart",'Pay Chart Draft'!K13*'AD TSP Chart'!$K$5+'Pay Chart Draft'!K13,
IF($N$5="No",$Q$5/IF($T$5="Weekly",52,
IF($T$5="Bi-Weekly",26,
IF($T$5="Semi-Monthly",24,12))),$Q$5/IF($T$5="Weekly",52,
IF($T$5="Bi-Weekly",26,
IF($T$5="Semi-Monthly",24,12))))))))</f>
        <v>0.14488205893660808</v>
      </c>
      <c r="L12" s="49">
        <f>IF('Pay Chart Draft'!L13="","",
IF($G$5="Withheld Percentage",$Q$5/('Pay Chart Draft'!L13*12),
IF($G$5="Current Pay Chart",'Pay Chart Draft'!L13,
IF($G$5="Proposed Pay Chart",'Pay Chart Draft'!L13*'AD TSP Chart'!$K$5+'Pay Chart Draft'!L13,
IF($N$5="No",$Q$5/IF($T$5="Weekly",52,
IF($T$5="Bi-Weekly",26,
IF($T$5="Semi-Monthly",24,12))),$Q$5/IF($T$5="Weekly",52,
IF($T$5="Bi-Weekly",26,
IF($T$5="Semi-Monthly",24,12))))))))</f>
        <v>0.13308197070378938</v>
      </c>
      <c r="M12" s="49">
        <f>IF('Pay Chart Draft'!M13="","",
IF($G$5="Withheld Percentage",$Q$5/('Pay Chart Draft'!M13*12),
IF($G$5="Current Pay Chart",'Pay Chart Draft'!M13,
IF($G$5="Proposed Pay Chart",'Pay Chart Draft'!M13*'AD TSP Chart'!$K$5+'Pay Chart Draft'!M13,
IF($N$5="No",$Q$5/IF($T$5="Weekly",52,
IF($T$5="Bi-Weekly",26,
IF($T$5="Semi-Monthly",24,12))),$Q$5/IF($T$5="Weekly",52,
IF($T$5="Bi-Weekly",26,
IF($T$5="Semi-Monthly",24,12))))))))</f>
        <v>0.12452044443472579</v>
      </c>
      <c r="N12" s="49">
        <f>IF('Pay Chart Draft'!N13="","",
IF($G$5="Withheld Percentage",$Q$5/('Pay Chart Draft'!N13*12),
IF($G$5="Current Pay Chart",'Pay Chart Draft'!N13,
IF($G$5="Proposed Pay Chart",'Pay Chart Draft'!N13*'AD TSP Chart'!$K$5+'Pay Chart Draft'!N13,
IF($N$5="No",$Q$5/IF($T$5="Weekly",52,
IF($T$5="Bi-Weekly",26,
IF($T$5="Semi-Monthly",24,12))),$Q$5/IF($T$5="Weekly",52,
IF($T$5="Bi-Weekly",26,
IF($T$5="Semi-Monthly",24,12))))))))</f>
        <v>0.12452044443472579</v>
      </c>
      <c r="O12" s="49">
        <f>IF('Pay Chart Draft'!O13="","",
IF($G$5="Withheld Percentage",$Q$5/('Pay Chart Draft'!O13*12),
IF($G$5="Current Pay Chart",'Pay Chart Draft'!O13,
IF($G$5="Proposed Pay Chart",'Pay Chart Draft'!O13*'AD TSP Chart'!$K$5+'Pay Chart Draft'!O13,
IF($N$5="No",$Q$5/IF($T$5="Weekly",52,
IF($T$5="Bi-Weekly",26,
IF($T$5="Semi-Monthly",24,12))),$Q$5/IF($T$5="Weekly",52,
IF($T$5="Bi-Weekly",26,
IF($T$5="Semi-Monthly",24,12))))))))</f>
        <v>0.12452044443472579</v>
      </c>
      <c r="P12" s="49">
        <f>IF('Pay Chart Draft'!P13="","",
IF($G$5="Withheld Percentage",$Q$5/('Pay Chart Draft'!P13*12),
IF($G$5="Current Pay Chart",'Pay Chart Draft'!P13,
IF($G$5="Proposed Pay Chart",'Pay Chart Draft'!P13*'AD TSP Chart'!$K$5+'Pay Chart Draft'!P13,
IF($N$5="No",$Q$5/IF($T$5="Weekly",52,
IF($T$5="Bi-Weekly",26,
IF($T$5="Semi-Monthly",24,12))),$Q$5/IF($T$5="Weekly",52,
IF($T$5="Bi-Weekly",26,
IF($T$5="Semi-Monthly",24,12))))))))</f>
        <v>0.12452044443472579</v>
      </c>
      <c r="Q12" s="49">
        <f>IF('Pay Chart Draft'!Q13="","",
IF($G$5="Withheld Percentage",$Q$5/('Pay Chart Draft'!Q13*12),
IF($G$5="Current Pay Chart",'Pay Chart Draft'!Q13,
IF($G$5="Proposed Pay Chart",'Pay Chart Draft'!Q13*'AD TSP Chart'!$K$5+'Pay Chart Draft'!Q13,
IF($N$5="No",$Q$5/IF($T$5="Weekly",52,
IF($T$5="Bi-Weekly",26,
IF($T$5="Semi-Monthly",24,12))),$Q$5/IF($T$5="Weekly",52,
IF($T$5="Bi-Weekly",26,
IF($T$5="Semi-Monthly",24,12))))))))</f>
        <v>0.12388383684559121</v>
      </c>
      <c r="R12" s="49">
        <f>IF('Pay Chart Draft'!R13="","",
IF($G$5="Withheld Percentage",$Q$5/('Pay Chart Draft'!R13*12),
IF($G$5="Current Pay Chart",'Pay Chart Draft'!R13,
IF($G$5="Proposed Pay Chart",'Pay Chart Draft'!R13*'AD TSP Chart'!$K$5+'Pay Chart Draft'!R13,
IF($N$5="No",$Q$5/IF($T$5="Weekly",52,
IF($T$5="Bi-Weekly",26,
IF($T$5="Semi-Monthly",24,12))),$Q$5/IF($T$5="Weekly",52,
IF($T$5="Bi-Weekly",26,
IF($T$5="Semi-Monthly",24,12))))))))</f>
        <v>0.12388383684559121</v>
      </c>
      <c r="S12" s="49">
        <f>IF('Pay Chart Draft'!S13="","",
IF($G$5="Withheld Percentage",$Q$5/('Pay Chart Draft'!S13*12),
IF($G$5="Current Pay Chart",'Pay Chart Draft'!S13,
IF($G$5="Proposed Pay Chart",'Pay Chart Draft'!S13*'AD TSP Chart'!$K$5+'Pay Chart Draft'!S13,
IF($N$5="No",$Q$5/IF($T$5="Weekly",52,
IF($T$5="Bi-Weekly",26,
IF($T$5="Semi-Monthly",24,12))),$Q$5/IF($T$5="Weekly",52,
IF($T$5="Bi-Weekly",26,
IF($T$5="Semi-Monthly",24,12))))))))</f>
        <v>0.12145298051538722</v>
      </c>
      <c r="T12" s="49">
        <f>IF('Pay Chart Draft'!T13="","",
IF($G$5="Withheld Percentage",$Q$5/('Pay Chart Draft'!T13*12),
IF($G$5="Current Pay Chart",'Pay Chart Draft'!T13,
IF($G$5="Proposed Pay Chart",'Pay Chart Draft'!T13*'AD TSP Chart'!$K$5+'Pay Chart Draft'!T13,
IF($N$5="No",$Q$5/IF($T$5="Weekly",52,
IF($T$5="Bi-Weekly",26,
IF($T$5="Semi-Monthly",24,12))),$Q$5/IF($T$5="Weekly",52,
IF($T$5="Bi-Weekly",26,
IF($T$5="Semi-Monthly",24,12))))))))</f>
        <v>0.12145298051538722</v>
      </c>
      <c r="U12" s="49">
        <f>IF('Pay Chart Draft'!U13="","",
IF($G$5="Withheld Percentage",$Q$5/('Pay Chart Draft'!U13*12),
IF($G$5="Current Pay Chart",'Pay Chart Draft'!U13,
IF($G$5="Proposed Pay Chart",'Pay Chart Draft'!U13*'AD TSP Chart'!$K$5+'Pay Chart Draft'!U13,
IF($N$5="No",$Q$5/IF($T$5="Weekly",52,
IF($T$5="Bi-Weekly",26,
IF($T$5="Semi-Monthly",24,12))),$Q$5/IF($T$5="Weekly",52,
IF($T$5="Bi-Weekly",26,
IF($T$5="Semi-Monthly",24,12))))))))</f>
        <v>0.12145298051538722</v>
      </c>
      <c r="V12" s="49">
        <f>IF('Pay Chart Draft'!V13="","",
IF($G$5="Withheld Percentage",$Q$5/('Pay Chart Draft'!V13*12),
IF($G$5="Current Pay Chart",'Pay Chart Draft'!V13,
IF($G$5="Proposed Pay Chart",'Pay Chart Draft'!V13*'AD TSP Chart'!$K$5+'Pay Chart Draft'!V13,
IF($N$5="No",$Q$5/IF($T$5="Weekly",52,
IF($T$5="Bi-Weekly",26,
IF($T$5="Semi-Monthly",24,12))),$Q$5/IF($T$5="Weekly",52,
IF($T$5="Bi-Weekly",26,
IF($T$5="Semi-Monthly",24,12))))))))</f>
        <v>0.12145298051538722</v>
      </c>
      <c r="W12" s="49">
        <f>IF('Pay Chart Draft'!W13="","",
IF($G$5="Withheld Percentage",$Q$5/('Pay Chart Draft'!W13*12),
IF($G$5="Current Pay Chart",'Pay Chart Draft'!W13,
IF($G$5="Proposed Pay Chart",'Pay Chart Draft'!W13*'AD TSP Chart'!$K$5+'Pay Chart Draft'!W13,
IF($N$5="No",$Q$5/IF($T$5="Weekly",52,
IF($T$5="Bi-Weekly",26,
IF($T$5="Semi-Monthly",24,12))),$Q$5/IF($T$5="Weekly",52,
IF($T$5="Bi-Weekly",26,
IF($T$5="Semi-Monthly",24,12))))))))</f>
        <v>0.12145298051538722</v>
      </c>
      <c r="X12" s="49">
        <f>IF('Pay Chart Draft'!X13="","",
IF($G$5="Withheld Percentage",$Q$5/('Pay Chart Draft'!X13*12),
IF($G$5="Current Pay Chart",'Pay Chart Draft'!X13,
IF($G$5="Proposed Pay Chart",'Pay Chart Draft'!X13*'AD TSP Chart'!$K$5+'Pay Chart Draft'!X13,
IF($N$5="No",$Q$5/IF($T$5="Weekly",52,
IF($T$5="Bi-Weekly",26,
IF($T$5="Semi-Monthly",24,12))),$Q$5/IF($T$5="Weekly",52,
IF($T$5="Bi-Weekly",26,
IF($T$5="Semi-Monthly",24,12))))))))</f>
        <v>0.12145298051538722</v>
      </c>
    </row>
    <row r="13" spans="2:24" ht="15.75" thickBot="1" x14ac:dyDescent="0.3">
      <c r="B13" s="17" t="str">
        <f>'Pay Chart Draft'!B14</f>
        <v>O-6</v>
      </c>
      <c r="C13" s="49">
        <f>IF('Pay Chart Draft'!C14="","",
IF($G$5="Withheld Percentage",$Q$5/('Pay Chart Draft'!C14*12),
IF($G$5="Current Pay Chart",'Pay Chart Draft'!C14,
IF($G$5="Proposed Pay Chart",'Pay Chart Draft'!C14*'AD TSP Chart'!$K$5+'Pay Chart Draft'!C14,
IF($N$5="No",$Q$5/IF($T$5="Weekly",52,
IF($T$5="Bi-Weekly",26,
IF($T$5="Semi-Monthly",24,12))),$Q$5/IF($T$5="Weekly",52,
IF($T$5="Bi-Weekly",26,
IF($T$5="Semi-Monthly",24,12))))))))</f>
        <v>0.23929253453983459</v>
      </c>
      <c r="D13" s="49">
        <f>IF('Pay Chart Draft'!D14="","",
IF($G$5="Withheld Percentage",$Q$5/('Pay Chart Draft'!D14*12),
IF($G$5="Current Pay Chart",'Pay Chart Draft'!D14,
IF($G$5="Proposed Pay Chart",'Pay Chart Draft'!D14*'AD TSP Chart'!$K$5+'Pay Chart Draft'!D14,
IF($N$5="No",$Q$5/IF($T$5="Weekly",52,
IF($T$5="Bi-Weekly",26,
IF($T$5="Semi-Monthly",24,12))),$Q$5/IF($T$5="Weekly",52,
IF($T$5="Bi-Weekly",26,
IF($T$5="Semi-Monthly",24,12))))))))</f>
        <v>0.2178190890274431</v>
      </c>
      <c r="E13" s="49">
        <f>IF('Pay Chart Draft'!E14="","",
IF($G$5="Withheld Percentage",$Q$5/('Pay Chart Draft'!E14*12),
IF($G$5="Current Pay Chart",'Pay Chart Draft'!E14,
IF($G$5="Proposed Pay Chart",'Pay Chart Draft'!E14*'AD TSP Chart'!$K$5+'Pay Chart Draft'!E14,
IF($N$5="No",$Q$5/IF($T$5="Weekly",52,
IF($T$5="Bi-Weekly",26,
IF($T$5="Semi-Monthly",24,12))),$Q$5/IF($T$5="Weekly",52,
IF($T$5="Bi-Weekly",26,
IF($T$5="Semi-Monthly",24,12))))))))</f>
        <v>0.20440232759411478</v>
      </c>
      <c r="F13" s="49">
        <f>IF('Pay Chart Draft'!F14="","",
IF($G$5="Withheld Percentage",$Q$5/('Pay Chart Draft'!F14*12),
IF($G$5="Current Pay Chart",'Pay Chart Draft'!F14,
IF($G$5="Proposed Pay Chart",'Pay Chart Draft'!F14*'AD TSP Chart'!$K$5+'Pay Chart Draft'!F14,
IF($N$5="No",$Q$5/IF($T$5="Weekly",52,
IF($T$5="Bi-Weekly",26,
IF($T$5="Semi-Monthly",24,12))),$Q$5/IF($T$5="Weekly",52,
IF($T$5="Bi-Weekly",26,
IF($T$5="Semi-Monthly",24,12))))))))</f>
        <v>0.20440232759411478</v>
      </c>
      <c r="G13" s="49">
        <f>IF('Pay Chart Draft'!G14="","",
IF($G$5="Withheld Percentage",$Q$5/('Pay Chart Draft'!G14*12),
IF($G$5="Current Pay Chart",'Pay Chart Draft'!G14,
IF($G$5="Proposed Pay Chart",'Pay Chart Draft'!G14*'AD TSP Chart'!$K$5+'Pay Chart Draft'!G14,
IF($N$5="No",$Q$5/IF($T$5="Weekly",52,
IF($T$5="Bi-Weekly",26,
IF($T$5="Semi-Monthly",24,12))),$Q$5/IF($T$5="Weekly",52,
IF($T$5="Bi-Weekly",26,
IF($T$5="Semi-Monthly",24,12))))))))</f>
        <v>0.20362026905687067</v>
      </c>
      <c r="H13" s="49">
        <f>IF('Pay Chart Draft'!H14="","",
IF($G$5="Withheld Percentage",$Q$5/('Pay Chart Draft'!H14*12),
IF($G$5="Current Pay Chart",'Pay Chart Draft'!H14,
IF($G$5="Proposed Pay Chart",'Pay Chart Draft'!H14*'AD TSP Chart'!$K$5+'Pay Chart Draft'!H14,
IF($N$5="No",$Q$5/IF($T$5="Weekly",52,
IF($T$5="Bi-Weekly",26,
IF($T$5="Semi-Monthly",24,12))),$Q$5/IF($T$5="Weekly",52,
IF($T$5="Bi-Weekly",26,
IF($T$5="Semi-Monthly",24,12))))))))</f>
        <v>0.19525594721041159</v>
      </c>
      <c r="I13" s="49">
        <f>IF('Pay Chart Draft'!I14="","",
IF($G$5="Withheld Percentage",$Q$5/('Pay Chart Draft'!I14*12),
IF($G$5="Current Pay Chart",'Pay Chart Draft'!I14,
IF($G$5="Proposed Pay Chart",'Pay Chart Draft'!I14*'AD TSP Chart'!$K$5+'Pay Chart Draft'!I14,
IF($N$5="No",$Q$5/IF($T$5="Weekly",52,
IF($T$5="Bi-Weekly",26,
IF($T$5="Semi-Monthly",24,12))),$Q$5/IF($T$5="Weekly",52,
IF($T$5="Bi-Weekly",26,
IF($T$5="Semi-Monthly",24,12))))))))</f>
        <v>0.19419719825544607</v>
      </c>
      <c r="J13" s="49">
        <f>IF('Pay Chart Draft'!J14="","",
IF($G$5="Withheld Percentage",$Q$5/('Pay Chart Draft'!J14*12),
IF($G$5="Current Pay Chart",'Pay Chart Draft'!J14,
IF($G$5="Proposed Pay Chart",'Pay Chart Draft'!J14*'AD TSP Chart'!$K$5+'Pay Chart Draft'!J14,
IF($N$5="No",$Q$5/IF($T$5="Weekly",52,
IF($T$5="Bi-Weekly",26,
IF($T$5="Semi-Monthly",24,12))),$Q$5/IF($T$5="Weekly",52,
IF($T$5="Bi-Weekly",26,
IF($T$5="Semi-Monthly",24,12))))))))</f>
        <v>0.19419719825544607</v>
      </c>
      <c r="K13" s="49">
        <f>IF('Pay Chart Draft'!K14="","",
IF($G$5="Withheld Percentage",$Q$5/('Pay Chart Draft'!K14*12),
IF($G$5="Current Pay Chart",'Pay Chart Draft'!K14,
IF($G$5="Proposed Pay Chart",'Pay Chart Draft'!K14*'AD TSP Chart'!$K$5+'Pay Chart Draft'!K14,
IF($N$5="No",$Q$5/IF($T$5="Weekly",52,
IF($T$5="Bi-Weekly",26,
IF($T$5="Semi-Monthly",24,12))),$Q$5/IF($T$5="Weekly",52,
IF($T$5="Bi-Weekly",26,
IF($T$5="Semi-Monthly",24,12))))))))</f>
        <v>0.18375696035510808</v>
      </c>
      <c r="L13" s="49">
        <f>IF('Pay Chart Draft'!L14="","",
IF($G$5="Withheld Percentage",$Q$5/('Pay Chart Draft'!L14*12),
IF($G$5="Current Pay Chart",'Pay Chart Draft'!L14,
IF($G$5="Proposed Pay Chart",'Pay Chart Draft'!L14*'AD TSP Chart'!$K$5+'Pay Chart Draft'!L14,
IF($N$5="No",$Q$5/IF($T$5="Weekly",52,
IF($T$5="Bi-Weekly",26,
IF($T$5="Semi-Monthly",24,12))),$Q$5/IF($T$5="Weekly",52,
IF($T$5="Bi-Weekly",26,
IF($T$5="Semi-Monthly",24,12))))))))</f>
        <v>0.1678044627801516</v>
      </c>
      <c r="M13" s="49">
        <f>IF('Pay Chart Draft'!M14="","",
IF($G$5="Withheld Percentage",$Q$5/('Pay Chart Draft'!M14*12),
IF($G$5="Current Pay Chart",'Pay Chart Draft'!M14,
IF($G$5="Proposed Pay Chart",'Pay Chart Draft'!M14*'AD TSP Chart'!$K$5+'Pay Chart Draft'!M14,
IF($N$5="No",$Q$5/IF($T$5="Weekly",52,
IF($T$5="Bi-Weekly",26,
IF($T$5="Semi-Monthly",24,12))),$Q$5/IF($T$5="Weekly",52,
IF($T$5="Bi-Weekly",26,
IF($T$5="Semi-Monthly",24,12))))))))</f>
        <v>0.15966925876077961</v>
      </c>
      <c r="N13" s="49">
        <f>IF('Pay Chart Draft'!N14="","",
IF($G$5="Withheld Percentage",$Q$5/('Pay Chart Draft'!N14*12),
IF($G$5="Current Pay Chart",'Pay Chart Draft'!N14,
IF($G$5="Proposed Pay Chart",'Pay Chart Draft'!N14*'AD TSP Chart'!$K$5+'Pay Chart Draft'!N14,
IF($N$5="No",$Q$5/IF($T$5="Weekly",52,
IF($T$5="Bi-Weekly",26,
IF($T$5="Semi-Monthly",24,12))),$Q$5/IF($T$5="Weekly",52,
IF($T$5="Bi-Weekly",26,
IF($T$5="Semi-Monthly",24,12))))))))</f>
        <v>0.15229044834307992</v>
      </c>
      <c r="O13" s="49">
        <f>IF('Pay Chart Draft'!O14="","",
IF($G$5="Withheld Percentage",$Q$5/('Pay Chart Draft'!O14*12),
IF($G$5="Current Pay Chart",'Pay Chart Draft'!O14,
IF($G$5="Proposed Pay Chart",'Pay Chart Draft'!O14*'AD TSP Chart'!$K$5+'Pay Chart Draft'!O14,
IF($N$5="No",$Q$5/IF($T$5="Weekly",52,
IF($T$5="Bi-Weekly",26,
IF($T$5="Semi-Monthly",24,12))),$Q$5/IF($T$5="Weekly",52,
IF($T$5="Bi-Weekly",26,
IF($T$5="Semi-Monthly",24,12))))))))</f>
        <v>0.14838556505223174</v>
      </c>
      <c r="P13" s="49">
        <f>IF('Pay Chart Draft'!P14="","",
IF($G$5="Withheld Percentage",$Q$5/('Pay Chart Draft'!P14*12),
IF($G$5="Current Pay Chart",'Pay Chart Draft'!P14,
IF($G$5="Proposed Pay Chart",'Pay Chart Draft'!P14*'AD TSP Chart'!$K$5+'Pay Chart Draft'!P14,
IF($N$5="No",$Q$5/IF($T$5="Weekly",52,
IF($T$5="Bi-Weekly",26,
IF($T$5="Semi-Monthly",24,12))),$Q$5/IF($T$5="Weekly",52,
IF($T$5="Bi-Weekly",26,
IF($T$5="Semi-Monthly",24,12))))))))</f>
        <v>0.14462815747960392</v>
      </c>
      <c r="Q13" s="49">
        <f>IF('Pay Chart Draft'!Q14="","",
IF($G$5="Withheld Percentage",$Q$5/('Pay Chart Draft'!Q14*12),
IF($G$5="Current Pay Chart",'Pay Chart Draft'!Q14,
IF($G$5="Proposed Pay Chart",'Pay Chart Draft'!Q14*'AD TSP Chart'!$K$5+'Pay Chart Draft'!Q14,
IF($N$5="No",$Q$5/IF($T$5="Weekly",52,
IF($T$5="Bi-Weekly",26,
IF($T$5="Semi-Monthly",24,12))),$Q$5/IF($T$5="Weekly",52,
IF($T$5="Bi-Weekly",26,
IF($T$5="Semi-Monthly",24,12))))))))</f>
        <v>0.13786999599168206</v>
      </c>
      <c r="R13" s="49">
        <f>IF('Pay Chart Draft'!R14="","",
IF($G$5="Withheld Percentage",$Q$5/('Pay Chart Draft'!R14*12),
IF($G$5="Current Pay Chart",'Pay Chart Draft'!R14,
IF($G$5="Proposed Pay Chart",'Pay Chart Draft'!R14*'AD TSP Chart'!$K$5+'Pay Chart Draft'!R14,
IF($N$5="No",$Q$5/IF($T$5="Weekly",52,
IF($T$5="Bi-Weekly",26,
IF($T$5="Semi-Monthly",24,12))),$Q$5/IF($T$5="Weekly",52,
IF($T$5="Bi-Weekly",26,
IF($T$5="Semi-Monthly",24,12))))))))</f>
        <v>0.13786999599168206</v>
      </c>
      <c r="S13" s="49">
        <f>IF('Pay Chart Draft'!S14="","",
IF($G$5="Withheld Percentage",$Q$5/('Pay Chart Draft'!S14*12),
IF($G$5="Current Pay Chart",'Pay Chart Draft'!S14,
IF($G$5="Proposed Pay Chart",'Pay Chart Draft'!S14*'AD TSP Chart'!$K$5+'Pay Chart Draft'!S14,
IF($N$5="No",$Q$5/IF($T$5="Weekly",52,
IF($T$5="Bi-Weekly",26,
IF($T$5="Semi-Monthly",24,12))),$Q$5/IF($T$5="Weekly",52,
IF($T$5="Bi-Weekly",26,
IF($T$5="Semi-Monthly",24,12))))))))</f>
        <v>0.13517006372114615</v>
      </c>
      <c r="T13" s="49">
        <f>IF('Pay Chart Draft'!T14="","",
IF($G$5="Withheld Percentage",$Q$5/('Pay Chart Draft'!T14*12),
IF($G$5="Current Pay Chart",'Pay Chart Draft'!T14,
IF($G$5="Proposed Pay Chart",'Pay Chart Draft'!T14*'AD TSP Chart'!$K$5+'Pay Chart Draft'!T14,
IF($N$5="No",$Q$5/IF($T$5="Weekly",52,
IF($T$5="Bi-Weekly",26,
IF($T$5="Semi-Monthly",24,12))),$Q$5/IF($T$5="Weekly",52,
IF($T$5="Bi-Weekly",26,
IF($T$5="Semi-Monthly",24,12))))))))</f>
        <v>0.13517006372114615</v>
      </c>
      <c r="U13" s="49">
        <f>IF('Pay Chart Draft'!U14="","",
IF($G$5="Withheld Percentage",$Q$5/('Pay Chart Draft'!U14*12),
IF($G$5="Current Pay Chart",'Pay Chart Draft'!U14,
IF($G$5="Proposed Pay Chart",'Pay Chart Draft'!U14*'AD TSP Chart'!$K$5+'Pay Chart Draft'!U14,
IF($N$5="No",$Q$5/IF($T$5="Weekly",52,
IF($T$5="Bi-Weekly",26,
IF($T$5="Semi-Monthly",24,12))),$Q$5/IF($T$5="Weekly",52,
IF($T$5="Bi-Weekly",26,
IF($T$5="Semi-Monthly",24,12))))))))</f>
        <v>0.13517006372114615</v>
      </c>
      <c r="V13" s="49">
        <f>IF('Pay Chart Draft'!V14="","",
IF($G$5="Withheld Percentage",$Q$5/('Pay Chart Draft'!V14*12),
IF($G$5="Current Pay Chart",'Pay Chart Draft'!V14,
IF($G$5="Proposed Pay Chart",'Pay Chart Draft'!V14*'AD TSP Chart'!$K$5+'Pay Chart Draft'!V14,
IF($N$5="No",$Q$5/IF($T$5="Weekly",52,
IF($T$5="Bi-Weekly",26,
IF($T$5="Semi-Monthly",24,12))),$Q$5/IF($T$5="Weekly",52,
IF($T$5="Bi-Weekly",26,
IF($T$5="Semi-Monthly",24,12))))))))</f>
        <v>0.13517006372114615</v>
      </c>
      <c r="W13" s="49">
        <f>IF('Pay Chart Draft'!W14="","",
IF($G$5="Withheld Percentage",$Q$5/('Pay Chart Draft'!W14*12),
IF($G$5="Current Pay Chart",'Pay Chart Draft'!W14,
IF($G$5="Proposed Pay Chart",'Pay Chart Draft'!W14*'AD TSP Chart'!$K$5+'Pay Chart Draft'!W14,
IF($N$5="No",$Q$5/IF($T$5="Weekly",52,
IF($T$5="Bi-Weekly",26,
IF($T$5="Semi-Monthly",24,12))),$Q$5/IF($T$5="Weekly",52,
IF($T$5="Bi-Weekly",26,
IF($T$5="Semi-Monthly",24,12))))))))</f>
        <v>0.13517006372114615</v>
      </c>
      <c r="X13" s="49">
        <f>IF('Pay Chart Draft'!X14="","",
IF($G$5="Withheld Percentage",$Q$5/('Pay Chart Draft'!X14*12),
IF($G$5="Current Pay Chart",'Pay Chart Draft'!X14,
IF($G$5="Proposed Pay Chart",'Pay Chart Draft'!X14*'AD TSP Chart'!$K$5+'Pay Chart Draft'!X14,
IF($N$5="No",$Q$5/IF($T$5="Weekly",52,
IF($T$5="Bi-Weekly",26,
IF($T$5="Semi-Monthly",24,12))),$Q$5/IF($T$5="Weekly",52,
IF($T$5="Bi-Weekly",26,
IF($T$5="Semi-Monthly",24,12))))))))</f>
        <v>0.13517006372114615</v>
      </c>
    </row>
    <row r="14" spans="2:24" ht="15.75" thickBot="1" x14ac:dyDescent="0.3">
      <c r="B14" s="17" t="str">
        <f>'Pay Chart Draft'!B15</f>
        <v>O-5</v>
      </c>
      <c r="C14" s="49">
        <f>IF('Pay Chart Draft'!C15="","",
IF($G$5="Withheld Percentage",$Q$5/('Pay Chart Draft'!C15*12),
IF($G$5="Current Pay Chart",'Pay Chart Draft'!C15,
IF($G$5="Proposed Pay Chart",'Pay Chart Draft'!C15*'AD TSP Chart'!$K$5+'Pay Chart Draft'!C15,
IF($N$5="No",$Q$5/IF($T$5="Weekly",52,
IF($T$5="Bi-Weekly",26,
IF($T$5="Semi-Monthly",24,12))),$Q$5/IF($T$5="Weekly",52,
IF($T$5="Bi-Weekly",26,
IF($T$5="Semi-Monthly",24,12))))))))</f>
        <v>0.28704730539592932</v>
      </c>
      <c r="D14" s="49">
        <f>IF('Pay Chart Draft'!D15="","",
IF($G$5="Withheld Percentage",$Q$5/('Pay Chart Draft'!D15*12),
IF($G$5="Current Pay Chart",'Pay Chart Draft'!D15,
IF($G$5="Proposed Pay Chart",'Pay Chart Draft'!D15*'AD TSP Chart'!$K$5+'Pay Chart Draft'!D15,
IF($N$5="No",$Q$5/IF($T$5="Weekly",52,
IF($T$5="Bi-Weekly",26,
IF($T$5="Semi-Monthly",24,12))),$Q$5/IF($T$5="Weekly",52,
IF($T$5="Bi-Weekly",26,
IF($T$5="Semi-Monthly",24,12))))))))</f>
        <v>0.25480778792037073</v>
      </c>
      <c r="E14" s="49">
        <f>IF('Pay Chart Draft'!E15="","",
IF($G$5="Withheld Percentage",$Q$5/('Pay Chart Draft'!E15*12),
IF($G$5="Current Pay Chart",'Pay Chart Draft'!E15,
IF($G$5="Proposed Pay Chart",'Pay Chart Draft'!E15*'AD TSP Chart'!$K$5+'Pay Chart Draft'!E15,
IF($N$5="No",$Q$5/IF($T$5="Weekly",52,
IF($T$5="Bi-Weekly",26,
IF($T$5="Semi-Monthly",24,12))),$Q$5/IF($T$5="Weekly",52,
IF($T$5="Bi-Weekly",26,
IF($T$5="Semi-Monthly",24,12))))))))</f>
        <v>0.23832110339183246</v>
      </c>
      <c r="F14" s="49">
        <f>IF('Pay Chart Draft'!F15="","",
IF($G$5="Withheld Percentage",$Q$5/('Pay Chart Draft'!F15*12),
IF($G$5="Current Pay Chart",'Pay Chart Draft'!F15,
IF($G$5="Proposed Pay Chart",'Pay Chart Draft'!F15*'AD TSP Chart'!$K$5+'Pay Chart Draft'!F15,
IF($N$5="No",$Q$5/IF($T$5="Weekly",52,
IF($T$5="Bi-Weekly",26,
IF($T$5="Semi-Monthly",24,12))),$Q$5/IF($T$5="Weekly",52,
IF($T$5="Bi-Weekly",26,
IF($T$5="Semi-Monthly",24,12))))))))</f>
        <v>0.23545356396297062</v>
      </c>
      <c r="G14" s="49">
        <f>IF('Pay Chart Draft'!G15="","",
IF($G$5="Withheld Percentage",$Q$5/('Pay Chart Draft'!G15*12),
IF($G$5="Current Pay Chart",'Pay Chart Draft'!G15,
IF($G$5="Proposed Pay Chart",'Pay Chart Draft'!G15*'AD TSP Chart'!$K$5+'Pay Chart Draft'!G15,
IF($N$5="No",$Q$5/IF($T$5="Weekly",52,
IF($T$5="Bi-Weekly",26,
IF($T$5="Semi-Monthly",24,12))),$Q$5/IF($T$5="Weekly",52,
IF($T$5="Bi-Weekly",26,
IF($T$5="Semi-Monthly",24,12))))))))</f>
        <v>0.22640125812835735</v>
      </c>
      <c r="H14" s="49">
        <f>IF('Pay Chart Draft'!H15="","",
IF($G$5="Withheld Percentage",$Q$5/('Pay Chart Draft'!H15*12),
IF($G$5="Current Pay Chart",'Pay Chart Draft'!H15,
IF($G$5="Proposed Pay Chart",'Pay Chart Draft'!H15*'AD TSP Chart'!$K$5+'Pay Chart Draft'!H15,
IF($N$5="No",$Q$5/IF($T$5="Weekly",52,
IF($T$5="Bi-Weekly",26,
IF($T$5="Semi-Monthly",24,12))),$Q$5/IF($T$5="Weekly",52,
IF($T$5="Bi-Weekly",26,
IF($T$5="Semi-Monthly",24,12))))))))</f>
        <v>0.2213325732448867</v>
      </c>
      <c r="I14" s="49">
        <f>IF('Pay Chart Draft'!I15="","",
IF($G$5="Withheld Percentage",$Q$5/('Pay Chart Draft'!I15*12),
IF($G$5="Current Pay Chart",'Pay Chart Draft'!I15,
IF($G$5="Proposed Pay Chart",'Pay Chart Draft'!I15*'AD TSP Chart'!$K$5+'Pay Chart Draft'!I15,
IF($N$5="No",$Q$5/IF($T$5="Weekly",52,
IF($T$5="Bi-Weekly",26,
IF($T$5="Semi-Monthly",24,12))),$Q$5/IF($T$5="Weekly",52,
IF($T$5="Bi-Weekly",26,
IF($T$5="Semi-Monthly",24,12))))))))</f>
        <v>0.21092097357005871</v>
      </c>
      <c r="J14" s="49">
        <f>IF('Pay Chart Draft'!J15="","",
IF($G$5="Withheld Percentage",$Q$5/('Pay Chart Draft'!J15*12),
IF($G$5="Current Pay Chart",'Pay Chart Draft'!J15,
IF($G$5="Proposed Pay Chart",'Pay Chart Draft'!J15*'AD TSP Chart'!$K$5+'Pay Chart Draft'!J15,
IF($N$5="No",$Q$5/IF($T$5="Weekly",52,
IF($T$5="Bi-Weekly",26,
IF($T$5="Semi-Monthly",24,12))),$Q$5/IF($T$5="Weekly",52,
IF($T$5="Bi-Weekly",26,
IF($T$5="Semi-Monthly",24,12))))))))</f>
        <v>0.20386812417458269</v>
      </c>
      <c r="K14" s="49">
        <f>IF('Pay Chart Draft'!K15="","",
IF($G$5="Withheld Percentage",$Q$5/('Pay Chart Draft'!K15*12),
IF($G$5="Current Pay Chart",'Pay Chart Draft'!K15,
IF($G$5="Proposed Pay Chart",'Pay Chart Draft'!K15*'AD TSP Chart'!$K$5+'Pay Chart Draft'!K15,
IF($N$5="No",$Q$5/IF($T$5="Weekly",52,
IF($T$5="Bi-Weekly",26,
IF($T$5="Semi-Monthly",24,12))),$Q$5/IF($T$5="Weekly",52,
IF($T$5="Bi-Weekly",26,
IF($T$5="Semi-Monthly",24,12))))))))</f>
        <v>0.19544359021294772</v>
      </c>
      <c r="L14" s="49">
        <f>IF('Pay Chart Draft'!L15="","",
IF($G$5="Withheld Percentage",$Q$5/('Pay Chart Draft'!L15*12),
IF($G$5="Current Pay Chart",'Pay Chart Draft'!L15,
IF($G$5="Proposed Pay Chart",'Pay Chart Draft'!L15*'AD TSP Chart'!$K$5+'Pay Chart Draft'!L15,
IF($N$5="No",$Q$5/IF($T$5="Weekly",52,
IF($T$5="Bi-Weekly",26,
IF($T$5="Semi-Monthly",24,12))),$Q$5/IF($T$5="Weekly",52,
IF($T$5="Bi-Weekly",26,
IF($T$5="Semi-Monthly",24,12))))))))</f>
        <v>0.18382814489603397</v>
      </c>
      <c r="M14" s="49">
        <f>IF('Pay Chart Draft'!M15="","",
IF($G$5="Withheld Percentage",$Q$5/('Pay Chart Draft'!M15*12),
IF($G$5="Current Pay Chart",'Pay Chart Draft'!M15,
IF($G$5="Proposed Pay Chart",'Pay Chart Draft'!M15*'AD TSP Chart'!$K$5+'Pay Chart Draft'!M15,
IF($N$5="No",$Q$5/IF($T$5="Weekly",52,
IF($T$5="Bi-Weekly",26,
IF($T$5="Semi-Monthly",24,12))),$Q$5/IF($T$5="Weekly",52,
IF($T$5="Bi-Weekly",26,
IF($T$5="Semi-Monthly",24,12))))))))</f>
        <v>0.17877262563791307</v>
      </c>
      <c r="N14" s="49">
        <f>IF('Pay Chart Draft'!N15="","",
IF($G$5="Withheld Percentage",$Q$5/('Pay Chart Draft'!N15*12),
IF($G$5="Current Pay Chart",'Pay Chart Draft'!N15,
IF($G$5="Proposed Pay Chart",'Pay Chart Draft'!N15*'AD TSP Chart'!$K$5+'Pay Chart Draft'!N15,
IF($N$5="No",$Q$5/IF($T$5="Weekly",52,
IF($T$5="Bi-Weekly",26,
IF($T$5="Semi-Monthly",24,12))),$Q$5/IF($T$5="Weekly",52,
IF($T$5="Bi-Weekly",26,
IF($T$5="Semi-Monthly",24,12))))))))</f>
        <v>0.17403558815539255</v>
      </c>
      <c r="O14" s="49">
        <f>IF('Pay Chart Draft'!O15="","",
IF($G$5="Withheld Percentage",$Q$5/('Pay Chart Draft'!O15*12),
IF($G$5="Current Pay Chart",'Pay Chart Draft'!O15,
IF($G$5="Proposed Pay Chart",'Pay Chart Draft'!O15*'AD TSP Chart'!$K$5+'Pay Chart Draft'!O15,
IF($N$5="No",$Q$5/IF($T$5="Weekly",52,
IF($T$5="Bi-Weekly",26,
IF($T$5="Semi-Monthly",24,12))),$Q$5/IF($T$5="Weekly",52,
IF($T$5="Bi-Weekly",26,
IF($T$5="Semi-Monthly",24,12))))))))</f>
        <v>0.1689545586412427</v>
      </c>
      <c r="P14" s="49">
        <f>IF('Pay Chart Draft'!P15="","",
IF($G$5="Withheld Percentage",$Q$5/('Pay Chart Draft'!P15*12),
IF($G$5="Current Pay Chart",'Pay Chart Draft'!P15,
IF($G$5="Proposed Pay Chart",'Pay Chart Draft'!P15*'AD TSP Chart'!$K$5+'Pay Chart Draft'!P15,
IF($N$5="No",$Q$5/IF($T$5="Weekly",52,
IF($T$5="Bi-Weekly",26,
IF($T$5="Semi-Monthly",24,12))),$Q$5/IF($T$5="Weekly",52,
IF($T$5="Bi-Weekly",26,
IF($T$5="Semi-Monthly",24,12))))))))</f>
        <v>0.1689545586412427</v>
      </c>
      <c r="Q14" s="49">
        <f>IF('Pay Chart Draft'!Q15="","",
IF($G$5="Withheld Percentage",$Q$5/('Pay Chart Draft'!Q15*12),
IF($G$5="Current Pay Chart",'Pay Chart Draft'!Q15,
IF($G$5="Proposed Pay Chart",'Pay Chart Draft'!Q15*'AD TSP Chart'!$K$5+'Pay Chart Draft'!Q15,
IF($N$5="No",$Q$5/IF($T$5="Weekly",52,
IF($T$5="Bi-Weekly",26,
IF($T$5="Semi-Monthly",24,12))),$Q$5/IF($T$5="Weekly",52,
IF($T$5="Bi-Weekly",26,
IF($T$5="Semi-Monthly",24,12))))))))</f>
        <v>0.1689545586412427</v>
      </c>
      <c r="R14" s="49">
        <f>IF('Pay Chart Draft'!R15="","",
IF($G$5="Withheld Percentage",$Q$5/('Pay Chart Draft'!R15*12),
IF($G$5="Current Pay Chart",'Pay Chart Draft'!R15,
IF($G$5="Proposed Pay Chart",'Pay Chart Draft'!R15*'AD TSP Chart'!$K$5+'Pay Chart Draft'!R15,
IF($N$5="No",$Q$5/IF($T$5="Weekly",52,
IF($T$5="Bi-Weekly",26,
IF($T$5="Semi-Monthly",24,12))),$Q$5/IF($T$5="Weekly",52,
IF($T$5="Bi-Weekly",26,
IF($T$5="Semi-Monthly",24,12))))))))</f>
        <v>0.1689545586412427</v>
      </c>
      <c r="S14" s="49">
        <f>IF('Pay Chart Draft'!S15="","",
IF($G$5="Withheld Percentage",$Q$5/('Pay Chart Draft'!S15*12),
IF($G$5="Current Pay Chart",'Pay Chart Draft'!S15,
IF($G$5="Proposed Pay Chart",'Pay Chart Draft'!S15*'AD TSP Chart'!$K$5+'Pay Chart Draft'!S15,
IF($N$5="No",$Q$5/IF($T$5="Weekly",52,
IF($T$5="Bi-Weekly",26,
IF($T$5="Semi-Monthly",24,12))),$Q$5/IF($T$5="Weekly",52,
IF($T$5="Bi-Weekly",26,
IF($T$5="Semi-Monthly",24,12))))))))</f>
        <v>0.1689545586412427</v>
      </c>
      <c r="T14" s="49">
        <f>IF('Pay Chart Draft'!T15="","",
IF($G$5="Withheld Percentage",$Q$5/('Pay Chart Draft'!T15*12),
IF($G$5="Current Pay Chart",'Pay Chart Draft'!T15,
IF($G$5="Proposed Pay Chart",'Pay Chart Draft'!T15*'AD TSP Chart'!$K$5+'Pay Chart Draft'!T15,
IF($N$5="No",$Q$5/IF($T$5="Weekly",52,
IF($T$5="Bi-Weekly",26,
IF($T$5="Semi-Monthly",24,12))),$Q$5/IF($T$5="Weekly",52,
IF($T$5="Bi-Weekly",26,
IF($T$5="Semi-Monthly",24,12))))))))</f>
        <v>0.1689545586412427</v>
      </c>
      <c r="U14" s="49">
        <f>IF('Pay Chart Draft'!U15="","",
IF($G$5="Withheld Percentage",$Q$5/('Pay Chart Draft'!U15*12),
IF($G$5="Current Pay Chart",'Pay Chart Draft'!U15,
IF($G$5="Proposed Pay Chart",'Pay Chart Draft'!U15*'AD TSP Chart'!$K$5+'Pay Chart Draft'!U15,
IF($N$5="No",$Q$5/IF($T$5="Weekly",52,
IF($T$5="Bi-Weekly",26,
IF($T$5="Semi-Monthly",24,12))),$Q$5/IF($T$5="Weekly",52,
IF($T$5="Bi-Weekly",26,
IF($T$5="Semi-Monthly",24,12))))))))</f>
        <v>0.1689545586412427</v>
      </c>
      <c r="V14" s="49">
        <f>IF('Pay Chart Draft'!V15="","",
IF($G$5="Withheld Percentage",$Q$5/('Pay Chart Draft'!V15*12),
IF($G$5="Current Pay Chart",'Pay Chart Draft'!V15,
IF($G$5="Proposed Pay Chart",'Pay Chart Draft'!V15*'AD TSP Chart'!$K$5+'Pay Chart Draft'!V15,
IF($N$5="No",$Q$5/IF($T$5="Weekly",52,
IF($T$5="Bi-Weekly",26,
IF($T$5="Semi-Monthly",24,12))),$Q$5/IF($T$5="Weekly",52,
IF($T$5="Bi-Weekly",26,
IF($T$5="Semi-Monthly",24,12))))))))</f>
        <v>0.1689545586412427</v>
      </c>
      <c r="W14" s="49">
        <f>IF('Pay Chart Draft'!W15="","",
IF($G$5="Withheld Percentage",$Q$5/('Pay Chart Draft'!W15*12),
IF($G$5="Current Pay Chart",'Pay Chart Draft'!W15,
IF($G$5="Proposed Pay Chart",'Pay Chart Draft'!W15*'AD TSP Chart'!$K$5+'Pay Chart Draft'!W15,
IF($N$5="No",$Q$5/IF($T$5="Weekly",52,
IF($T$5="Bi-Weekly",26,
IF($T$5="Semi-Monthly",24,12))),$Q$5/IF($T$5="Weekly",52,
IF($T$5="Bi-Weekly",26,
IF($T$5="Semi-Monthly",24,12))))))))</f>
        <v>0.1689545586412427</v>
      </c>
      <c r="X14" s="49">
        <f>IF('Pay Chart Draft'!X15="","",
IF($G$5="Withheld Percentage",$Q$5/('Pay Chart Draft'!X15*12),
IF($G$5="Current Pay Chart",'Pay Chart Draft'!X15,
IF($G$5="Proposed Pay Chart",'Pay Chart Draft'!X15*'AD TSP Chart'!$K$5+'Pay Chart Draft'!X15,
IF($N$5="No",$Q$5/IF($T$5="Weekly",52,
IF($T$5="Bi-Weekly",26,
IF($T$5="Semi-Monthly",24,12))),$Q$5/IF($T$5="Weekly",52,
IF($T$5="Bi-Weekly",26,
IF($T$5="Semi-Monthly",24,12))))))))</f>
        <v>0.1689545586412427</v>
      </c>
    </row>
    <row r="15" spans="2:24" ht="15.75" thickBot="1" x14ac:dyDescent="0.3">
      <c r="B15" s="17" t="str">
        <f>'Pay Chart Draft'!B16</f>
        <v>O-4</v>
      </c>
      <c r="C15" s="49">
        <f>IF('Pay Chart Draft'!C16="","",
IF($G$5="Withheld Percentage",$Q$5/('Pay Chart Draft'!C16*12),
IF($G$5="Current Pay Chart",'Pay Chart Draft'!C16,
IF($G$5="Proposed Pay Chart",'Pay Chart Draft'!C16*'AD TSP Chart'!$K$5+'Pay Chart Draft'!C16,
IF($N$5="No",$Q$5/IF($T$5="Weekly",52,
IF($T$5="Bi-Weekly",26,
IF($T$5="Semi-Monthly",24,12))),$Q$5/IF($T$5="Weekly",52,
IF($T$5="Bi-Weekly",26,
IF($T$5="Semi-Monthly",24,12))))))))</f>
        <v>0.33267771481243463</v>
      </c>
      <c r="D15" s="49">
        <f>IF('Pay Chart Draft'!D16="","",
IF($G$5="Withheld Percentage",$Q$5/('Pay Chart Draft'!D16*12),
IF($G$5="Current Pay Chart",'Pay Chart Draft'!D16,
IF($G$5="Proposed Pay Chart",'Pay Chart Draft'!D16*'AD TSP Chart'!$K$5+'Pay Chart Draft'!D16,
IF($N$5="No",$Q$5/IF($T$5="Weekly",52,
IF($T$5="Bi-Weekly",26,
IF($T$5="Semi-Monthly",24,12))),$Q$5/IF($T$5="Weekly",52,
IF($T$5="Bi-Weekly",26,
IF($T$5="Semi-Monthly",24,12))))))))</f>
        <v>0.28740950105710622</v>
      </c>
      <c r="E15" s="49">
        <f>IF('Pay Chart Draft'!E16="","",
IF($G$5="Withheld Percentage",$Q$5/('Pay Chart Draft'!E16*12),
IF($G$5="Current Pay Chart",'Pay Chart Draft'!E16,
IF($G$5="Proposed Pay Chart",'Pay Chart Draft'!E16*'AD TSP Chart'!$K$5+'Pay Chart Draft'!E16,
IF($N$5="No",$Q$5/IF($T$5="Weekly",52,
IF($T$5="Bi-Weekly",26,
IF($T$5="Semi-Monthly",24,12))),$Q$5/IF($T$5="Weekly",52,
IF($T$5="Bi-Weekly",26,
IF($T$5="Semi-Monthly",24,12))))))))</f>
        <v>0.26940646470381052</v>
      </c>
      <c r="F15" s="49">
        <f>IF('Pay Chart Draft'!F16="","",
IF($G$5="Withheld Percentage",$Q$5/('Pay Chart Draft'!F16*12),
IF($G$5="Current Pay Chart",'Pay Chart Draft'!F16,
IF($G$5="Proposed Pay Chart",'Pay Chart Draft'!F16*'AD TSP Chart'!$K$5+'Pay Chart Draft'!F16,
IF($N$5="No",$Q$5/IF($T$5="Weekly",52,
IF($T$5="Bi-Weekly",26,
IF($T$5="Semi-Monthly",24,12))),$Q$5/IF($T$5="Weekly",52,
IF($T$5="Bi-Weekly",26,
IF($T$5="Semi-Monthly",24,12))))))))</f>
        <v>0.26572302587234925</v>
      </c>
      <c r="G15" s="49">
        <f>IF('Pay Chart Draft'!G16="","",
IF($G$5="Withheld Percentage",$Q$5/('Pay Chart Draft'!G16*12),
IF($G$5="Current Pay Chart",'Pay Chart Draft'!G16,
IF($G$5="Proposed Pay Chart",'Pay Chart Draft'!G16*'AD TSP Chart'!$K$5+'Pay Chart Draft'!G16,
IF($N$5="No",$Q$5/IF($T$5="Weekly",52,
IF($T$5="Bi-Weekly",26,
IF($T$5="Semi-Monthly",24,12))),$Q$5/IF($T$5="Weekly",52,
IF($T$5="Bi-Weekly",26,
IF($T$5="Semi-Monthly",24,12))))))))</f>
        <v>0.25133267619033606</v>
      </c>
      <c r="H15" s="49">
        <f>IF('Pay Chart Draft'!H16="","",
IF($G$5="Withheld Percentage",$Q$5/('Pay Chart Draft'!H16*12),
IF($G$5="Current Pay Chart",'Pay Chart Draft'!H16,
IF($G$5="Proposed Pay Chart",'Pay Chart Draft'!H16*'AD TSP Chart'!$K$5+'Pay Chart Draft'!H16,
IF($N$5="No",$Q$5/IF($T$5="Weekly",52,
IF($T$5="Bi-Weekly",26,
IF($T$5="Semi-Monthly",24,12))),$Q$5/IF($T$5="Weekly",52,
IF($T$5="Bi-Weekly",26,
IF($T$5="Semi-Monthly",24,12))))))))</f>
        <v>0.23752583817654313</v>
      </c>
      <c r="I15" s="49">
        <f>IF('Pay Chart Draft'!I16="","",
IF($G$5="Withheld Percentage",$Q$5/('Pay Chart Draft'!I16*12),
IF($G$5="Current Pay Chart",'Pay Chart Draft'!I16,
IF($G$5="Proposed Pay Chart",'Pay Chart Draft'!I16*'AD TSP Chart'!$K$5+'Pay Chart Draft'!I16,
IF($N$5="No",$Q$5/IF($T$5="Weekly",52,
IF($T$5="Bi-Weekly",26,
IF($T$5="Semi-Monthly",24,12))),$Q$5/IF($T$5="Weekly",52,
IF($T$5="Bi-Weekly",26,
IF($T$5="Semi-Monthly",24,12))))))))</f>
        <v>0.22231765614290797</v>
      </c>
      <c r="J15" s="49">
        <f>IF('Pay Chart Draft'!J16="","",
IF($G$5="Withheld Percentage",$Q$5/('Pay Chart Draft'!J16*12),
IF($G$5="Current Pay Chart",'Pay Chart Draft'!J16,
IF($G$5="Proposed Pay Chart",'Pay Chart Draft'!J16*'AD TSP Chart'!$K$5+'Pay Chart Draft'!J16,
IF($N$5="No",$Q$5/IF($T$5="Weekly",52,
IF($T$5="Bi-Weekly",26,
IF($T$5="Semi-Monthly",24,12))),$Q$5/IF($T$5="Weekly",52,
IF($T$5="Bi-Weekly",26,
IF($T$5="Semi-Monthly",24,12))))))))</f>
        <v>0.21177598439675871</v>
      </c>
      <c r="K15" s="49">
        <f>IF('Pay Chart Draft'!K16="","",
IF($G$5="Withheld Percentage",$Q$5/('Pay Chart Draft'!K16*12),
IF($G$5="Current Pay Chart",'Pay Chart Draft'!K16,
IF($G$5="Proposed Pay Chart",'Pay Chart Draft'!K16*'AD TSP Chart'!$K$5+'Pay Chart Draft'!K16,
IF($N$5="No",$Q$5/IF($T$5="Weekly",52,
IF($T$5="Bi-Weekly",26,
IF($T$5="Semi-Monthly",24,12))),$Q$5/IF($T$5="Weekly",52,
IF($T$5="Bi-Weekly",26,
IF($T$5="Semi-Monthly",24,12))))))))</f>
        <v>0.20502050205020503</v>
      </c>
      <c r="L15" s="49">
        <f>IF('Pay Chart Draft'!L16="","",
IF($G$5="Withheld Percentage",$Q$5/('Pay Chart Draft'!L16*12),
IF($G$5="Current Pay Chart",'Pay Chart Draft'!L16,
IF($G$5="Proposed Pay Chart",'Pay Chart Draft'!L16*'AD TSP Chart'!$K$5+'Pay Chart Draft'!L16,
IF($N$5="No",$Q$5/IF($T$5="Weekly",52,
IF($T$5="Bi-Weekly",26,
IF($T$5="Semi-Monthly",24,12))),$Q$5/IF($T$5="Weekly",52,
IF($T$5="Bi-Weekly",26,
IF($T$5="Semi-Monthly",24,12))))))))</f>
        <v>0.20132382692043291</v>
      </c>
      <c r="M15" s="49">
        <f>IF('Pay Chart Draft'!M16="","",
IF($G$5="Withheld Percentage",$Q$5/('Pay Chart Draft'!M16*12),
IF($G$5="Current Pay Chart",'Pay Chart Draft'!M16,
IF($G$5="Proposed Pay Chart",'Pay Chart Draft'!M16*'AD TSP Chart'!$K$5+'Pay Chart Draft'!M16,
IF($N$5="No",$Q$5/IF($T$5="Weekly",52,
IF($T$5="Bi-Weekly",26,
IF($T$5="Semi-Monthly",24,12))),$Q$5/IF($T$5="Weekly",52,
IF($T$5="Bi-Weekly",26,
IF($T$5="Semi-Monthly",24,12))))))))</f>
        <v>0.19925275357585795</v>
      </c>
      <c r="N15" s="49">
        <f>IF('Pay Chart Draft'!N16="","",
IF($G$5="Withheld Percentage",$Q$5/('Pay Chart Draft'!N16*12),
IF($G$5="Current Pay Chart",'Pay Chart Draft'!N16,
IF($G$5="Proposed Pay Chart",'Pay Chart Draft'!N16*'AD TSP Chart'!$K$5+'Pay Chart Draft'!N16,
IF($N$5="No",$Q$5/IF($T$5="Weekly",52,
IF($T$5="Bi-Weekly",26,
IF($T$5="Semi-Monthly",24,12))),$Q$5/IF($T$5="Weekly",52,
IF($T$5="Bi-Weekly",26,
IF($T$5="Semi-Monthly",24,12))))))))</f>
        <v>0.19925275357585795</v>
      </c>
      <c r="O15" s="49">
        <f>IF('Pay Chart Draft'!O16="","",
IF($G$5="Withheld Percentage",$Q$5/('Pay Chart Draft'!O16*12),
IF($G$5="Current Pay Chart",'Pay Chart Draft'!O16,
IF($G$5="Proposed Pay Chart",'Pay Chart Draft'!O16*'AD TSP Chart'!$K$5+'Pay Chart Draft'!O16,
IF($N$5="No",$Q$5/IF($T$5="Weekly",52,
IF($T$5="Bi-Weekly",26,
IF($T$5="Semi-Monthly",24,12))),$Q$5/IF($T$5="Weekly",52,
IF($T$5="Bi-Weekly",26,
IF($T$5="Semi-Monthly",24,12))))))))</f>
        <v>0.19925275357585795</v>
      </c>
      <c r="P15" s="49">
        <f>IF('Pay Chart Draft'!P16="","",
IF($G$5="Withheld Percentage",$Q$5/('Pay Chart Draft'!P16*12),
IF($G$5="Current Pay Chart",'Pay Chart Draft'!P16,
IF($G$5="Proposed Pay Chart",'Pay Chart Draft'!P16*'AD TSP Chart'!$K$5+'Pay Chart Draft'!P16,
IF($N$5="No",$Q$5/IF($T$5="Weekly",52,
IF($T$5="Bi-Weekly",26,
IF($T$5="Semi-Monthly",24,12))),$Q$5/IF($T$5="Weekly",52,
IF($T$5="Bi-Weekly",26,
IF($T$5="Semi-Monthly",24,12))))))))</f>
        <v>0.19925275357585795</v>
      </c>
      <c r="Q15" s="49">
        <f>IF('Pay Chart Draft'!Q16="","",
IF($G$5="Withheld Percentage",$Q$5/('Pay Chart Draft'!Q16*12),
IF($G$5="Current Pay Chart",'Pay Chart Draft'!Q16,
IF($G$5="Proposed Pay Chart",'Pay Chart Draft'!Q16*'AD TSP Chart'!$K$5+'Pay Chart Draft'!Q16,
IF($N$5="No",$Q$5/IF($T$5="Weekly",52,
IF($T$5="Bi-Weekly",26,
IF($T$5="Semi-Monthly",24,12))),$Q$5/IF($T$5="Weekly",52,
IF($T$5="Bi-Weekly",26,
IF($T$5="Semi-Monthly",24,12))))))))</f>
        <v>0.19925275357585795</v>
      </c>
      <c r="R15" s="49">
        <f>IF('Pay Chart Draft'!R16="","",
IF($G$5="Withheld Percentage",$Q$5/('Pay Chart Draft'!R16*12),
IF($G$5="Current Pay Chart",'Pay Chart Draft'!R16,
IF($G$5="Proposed Pay Chart",'Pay Chart Draft'!R16*'AD TSP Chart'!$K$5+'Pay Chart Draft'!R16,
IF($N$5="No",$Q$5/IF($T$5="Weekly",52,
IF($T$5="Bi-Weekly",26,
IF($T$5="Semi-Monthly",24,12))),$Q$5/IF($T$5="Weekly",52,
IF($T$5="Bi-Weekly",26,
IF($T$5="Semi-Monthly",24,12))))))))</f>
        <v>0.19925275357585795</v>
      </c>
      <c r="S15" s="49">
        <f>IF('Pay Chart Draft'!S16="","",
IF($G$5="Withheld Percentage",$Q$5/('Pay Chart Draft'!S16*12),
IF($G$5="Current Pay Chart",'Pay Chart Draft'!S16,
IF($G$5="Proposed Pay Chart",'Pay Chart Draft'!S16*'AD TSP Chart'!$K$5+'Pay Chart Draft'!S16,
IF($N$5="No",$Q$5/IF($T$5="Weekly",52,
IF($T$5="Bi-Weekly",26,
IF($T$5="Semi-Monthly",24,12))),$Q$5/IF($T$5="Weekly",52,
IF($T$5="Bi-Weekly",26,
IF($T$5="Semi-Monthly",24,12))))))))</f>
        <v>0.19925275357585795</v>
      </c>
      <c r="T15" s="49">
        <f>IF('Pay Chart Draft'!T16="","",
IF($G$5="Withheld Percentage",$Q$5/('Pay Chart Draft'!T16*12),
IF($G$5="Current Pay Chart",'Pay Chart Draft'!T16,
IF($G$5="Proposed Pay Chart",'Pay Chart Draft'!T16*'AD TSP Chart'!$K$5+'Pay Chart Draft'!T16,
IF($N$5="No",$Q$5/IF($T$5="Weekly",52,
IF($T$5="Bi-Weekly",26,
IF($T$5="Semi-Monthly",24,12))),$Q$5/IF($T$5="Weekly",52,
IF($T$5="Bi-Weekly",26,
IF($T$5="Semi-Monthly",24,12))))))))</f>
        <v>0.19925275357585795</v>
      </c>
      <c r="U15" s="49">
        <f>IF('Pay Chart Draft'!U16="","",
IF($G$5="Withheld Percentage",$Q$5/('Pay Chart Draft'!U16*12),
IF($G$5="Current Pay Chart",'Pay Chart Draft'!U16,
IF($G$5="Proposed Pay Chart",'Pay Chart Draft'!U16*'AD TSP Chart'!$K$5+'Pay Chart Draft'!U16,
IF($N$5="No",$Q$5/IF($T$5="Weekly",52,
IF($T$5="Bi-Weekly",26,
IF($T$5="Semi-Monthly",24,12))),$Q$5/IF($T$5="Weekly",52,
IF($T$5="Bi-Weekly",26,
IF($T$5="Semi-Monthly",24,12))))))))</f>
        <v>0.19925275357585795</v>
      </c>
      <c r="V15" s="49">
        <f>IF('Pay Chart Draft'!V16="","",
IF($G$5="Withheld Percentage",$Q$5/('Pay Chart Draft'!V16*12),
IF($G$5="Current Pay Chart",'Pay Chart Draft'!V16,
IF($G$5="Proposed Pay Chart",'Pay Chart Draft'!V16*'AD TSP Chart'!$K$5+'Pay Chart Draft'!V16,
IF($N$5="No",$Q$5/IF($T$5="Weekly",52,
IF($T$5="Bi-Weekly",26,
IF($T$5="Semi-Monthly",24,12))),$Q$5/IF($T$5="Weekly",52,
IF($T$5="Bi-Weekly",26,
IF($T$5="Semi-Monthly",24,12))))))))</f>
        <v>0.19925275357585795</v>
      </c>
      <c r="W15" s="49">
        <f>IF('Pay Chart Draft'!W16="","",
IF($G$5="Withheld Percentage",$Q$5/('Pay Chart Draft'!W16*12),
IF($G$5="Current Pay Chart",'Pay Chart Draft'!W16,
IF($G$5="Proposed Pay Chart",'Pay Chart Draft'!W16*'AD TSP Chart'!$K$5+'Pay Chart Draft'!W16,
IF($N$5="No",$Q$5/IF($T$5="Weekly",52,
IF($T$5="Bi-Weekly",26,
IF($T$5="Semi-Monthly",24,12))),$Q$5/IF($T$5="Weekly",52,
IF($T$5="Bi-Weekly",26,
IF($T$5="Semi-Monthly",24,12))))))))</f>
        <v>0.19925275357585795</v>
      </c>
      <c r="X15" s="49">
        <f>IF('Pay Chart Draft'!X16="","",
IF($G$5="Withheld Percentage",$Q$5/('Pay Chart Draft'!X16*12),
IF($G$5="Current Pay Chart",'Pay Chart Draft'!X16,
IF($G$5="Proposed Pay Chart",'Pay Chart Draft'!X16*'AD TSP Chart'!$K$5+'Pay Chart Draft'!X16,
IF($N$5="No",$Q$5/IF($T$5="Weekly",52,
IF($T$5="Bi-Weekly",26,
IF($T$5="Semi-Monthly",24,12))),$Q$5/IF($T$5="Weekly",52,
IF($T$5="Bi-Weekly",26,
IF($T$5="Semi-Monthly",24,12))))))))</f>
        <v>0.19925275357585795</v>
      </c>
    </row>
    <row r="16" spans="2:24" ht="15.75" thickBot="1" x14ac:dyDescent="0.3">
      <c r="B16" s="17" t="str">
        <f>'Pay Chart Draft'!B17</f>
        <v>O-3</v>
      </c>
      <c r="C16" s="49">
        <f>IF('Pay Chart Draft'!C17="","",
IF($G$5="Withheld Percentage",$Q$5/('Pay Chart Draft'!C17*12),
IF($G$5="Current Pay Chart",'Pay Chart Draft'!C17,
IF($G$5="Proposed Pay Chart",'Pay Chart Draft'!C17*'AD TSP Chart'!$K$5+'Pay Chart Draft'!C17,
IF($N$5="No",$Q$5/IF($T$5="Weekly",52,
IF($T$5="Bi-Weekly",26,
IF($T$5="Semi-Monthly",24,12))),$Q$5/IF($T$5="Weekly",52,
IF($T$5="Bi-Weekly",26,
IF($T$5="Semi-Monthly",24,12))))))))</f>
        <v>0.37839354405239184</v>
      </c>
      <c r="D16" s="49">
        <f>IF('Pay Chart Draft'!D17="","",
IF($G$5="Withheld Percentage",$Q$5/('Pay Chart Draft'!D17*12),
IF($G$5="Current Pay Chart",'Pay Chart Draft'!D17,
IF($G$5="Proposed Pay Chart",'Pay Chart Draft'!D17*'AD TSP Chart'!$K$5+'Pay Chart Draft'!D17,
IF($N$5="No",$Q$5/IF($T$5="Weekly",52,
IF($T$5="Bi-Weekly",26,
IF($T$5="Semi-Monthly",24,12))),$Q$5/IF($T$5="Weekly",52,
IF($T$5="Bi-Weekly",26,
IF($T$5="Semi-Monthly",24,12))))))))</f>
        <v>0.33380880734183976</v>
      </c>
      <c r="E16" s="49">
        <f>IF('Pay Chart Draft'!E17="","",
IF($G$5="Withheld Percentage",$Q$5/('Pay Chart Draft'!E17*12),
IF($G$5="Current Pay Chart",'Pay Chart Draft'!E17,
IF($G$5="Proposed Pay Chart",'Pay Chart Draft'!E17*'AD TSP Chart'!$K$5+'Pay Chart Draft'!E17,
IF($N$5="No",$Q$5/IF($T$5="Weekly",52,
IF($T$5="Bi-Weekly",26,
IF($T$5="Semi-Monthly",24,12))),$Q$5/IF($T$5="Weekly",52,
IF($T$5="Bi-Weekly",26,
IF($T$5="Semi-Monthly",24,12))))))))</f>
        <v>0.30929577124786506</v>
      </c>
      <c r="F16" s="49">
        <f>IF('Pay Chart Draft'!F17="","",
IF($G$5="Withheld Percentage",$Q$5/('Pay Chart Draft'!F17*12),
IF($G$5="Current Pay Chart",'Pay Chart Draft'!F17,
IF($G$5="Proposed Pay Chart",'Pay Chart Draft'!F17*'AD TSP Chart'!$K$5+'Pay Chart Draft'!F17,
IF($N$5="No",$Q$5/IF($T$5="Weekly",52,
IF($T$5="Bi-Weekly",26,
IF($T$5="Semi-Monthly",24,12))),$Q$5/IF($T$5="Weekly",52,
IF($T$5="Bi-Weekly",26,
IF($T$5="Semi-Monthly",24,12))))))))</f>
        <v>0.28364437360253258</v>
      </c>
      <c r="G16" s="49">
        <f>IF('Pay Chart Draft'!G17="","",
IF($G$5="Withheld Percentage",$Q$5/('Pay Chart Draft'!G17*12),
IF($G$5="Current Pay Chart",'Pay Chart Draft'!G17,
IF($G$5="Proposed Pay Chart",'Pay Chart Draft'!G17*'AD TSP Chart'!$K$5+'Pay Chart Draft'!G17,
IF($N$5="No",$Q$5/IF($T$5="Weekly",52,
IF($T$5="Bi-Weekly",26,
IF($T$5="Semi-Monthly",24,12))),$Q$5/IF($T$5="Weekly",52,
IF($T$5="Bi-Weekly",26,
IF($T$5="Semi-Monthly",24,12))))))))</f>
        <v>0.2706613643445242</v>
      </c>
      <c r="H16" s="49">
        <f>IF('Pay Chart Draft'!H17="","",
IF($G$5="Withheld Percentage",$Q$5/('Pay Chart Draft'!H17*12),
IF($G$5="Current Pay Chart",'Pay Chart Draft'!H17,
IF($G$5="Proposed Pay Chart",'Pay Chart Draft'!H17*'AD TSP Chart'!$K$5+'Pay Chart Draft'!H17,
IF($N$5="No",$Q$5/IF($T$5="Weekly",52,
IF($T$5="Bi-Weekly",26,
IF($T$5="Semi-Monthly",24,12))),$Q$5/IF($T$5="Weekly",52,
IF($T$5="Bi-Weekly",26,
IF($T$5="Semi-Monthly",24,12))))))))</f>
        <v>0.25773714331693875</v>
      </c>
      <c r="I16" s="49">
        <f>IF('Pay Chart Draft'!I17="","",
IF($G$5="Withheld Percentage",$Q$5/('Pay Chart Draft'!I17*12),
IF($G$5="Current Pay Chart",'Pay Chart Draft'!I17,
IF($G$5="Proposed Pay Chart",'Pay Chart Draft'!I17*'AD TSP Chart'!$K$5+'Pay Chart Draft'!I17,
IF($N$5="No",$Q$5/IF($T$5="Weekly",52,
IF($T$5="Bi-Weekly",26,
IF($T$5="Semi-Monthly",24,12))),$Q$5/IF($T$5="Weekly",52,
IF($T$5="Bi-Weekly",26,
IF($T$5="Semi-Monthly",24,12))))))))</f>
        <v>0.25001951371814385</v>
      </c>
      <c r="J16" s="49">
        <f>IF('Pay Chart Draft'!J17="","",
IF($G$5="Withheld Percentage",$Q$5/('Pay Chart Draft'!J17*12),
IF($G$5="Current Pay Chart",'Pay Chart Draft'!J17,
IF($G$5="Proposed Pay Chart",'Pay Chart Draft'!J17*'AD TSP Chart'!$K$5+'Pay Chart Draft'!J17,
IF($N$5="No",$Q$5/IF($T$5="Weekly",52,
IF($T$5="Bi-Weekly",26,
IF($T$5="Semi-Monthly",24,12))),$Q$5/IF($T$5="Weekly",52,
IF($T$5="Bi-Weekly",26,
IF($T$5="Semi-Monthly",24,12))))))))</f>
        <v>0.23828121367664429</v>
      </c>
      <c r="K16" s="49">
        <f>IF('Pay Chart Draft'!K17="","",
IF($G$5="Withheld Percentage",$Q$5/('Pay Chart Draft'!K17*12),
IF($G$5="Current Pay Chart",'Pay Chart Draft'!K17,
IF($G$5="Proposed Pay Chart",'Pay Chart Draft'!K17*'AD TSP Chart'!$K$5+'Pay Chart Draft'!K17,
IF($N$5="No",$Q$5/IF($T$5="Weekly",52,
IF($T$5="Bi-Weekly",26,
IF($T$5="Semi-Monthly",24,12))),$Q$5/IF($T$5="Weekly",52,
IF($T$5="Bi-Weekly",26,
IF($T$5="Semi-Monthly",24,12))))))))</f>
        <v>0.23257819165350616</v>
      </c>
      <c r="L16" s="49">
        <f>IF('Pay Chart Draft'!L17="","",
IF($G$5="Withheld Percentage",$Q$5/('Pay Chart Draft'!L17*12),
IF($G$5="Current Pay Chart",'Pay Chart Draft'!L17,
IF($G$5="Proposed Pay Chart",'Pay Chart Draft'!L17*'AD TSP Chart'!$K$5+'Pay Chart Draft'!L17,
IF($N$5="No",$Q$5/IF($T$5="Weekly",52,
IF($T$5="Bi-Weekly",26,
IF($T$5="Semi-Monthly",24,12))),$Q$5/IF($T$5="Weekly",52,
IF($T$5="Bi-Weekly",26,
IF($T$5="Semi-Monthly",24,12))))))))</f>
        <v>0.23257819165350616</v>
      </c>
      <c r="M16" s="49">
        <f>IF('Pay Chart Draft'!M17="","",
IF($G$5="Withheld Percentage",$Q$5/('Pay Chart Draft'!M17*12),
IF($G$5="Current Pay Chart",'Pay Chart Draft'!M17,
IF($G$5="Proposed Pay Chart",'Pay Chart Draft'!M17*'AD TSP Chart'!$K$5+'Pay Chart Draft'!M17,
IF($N$5="No",$Q$5/IF($T$5="Weekly",52,
IF($T$5="Bi-Weekly",26,
IF($T$5="Semi-Monthly",24,12))),$Q$5/IF($T$5="Weekly",52,
IF($T$5="Bi-Weekly",26,
IF($T$5="Semi-Monthly",24,12))))))))</f>
        <v>0.23257819165350616</v>
      </c>
      <c r="N16" s="49">
        <f>IF('Pay Chart Draft'!N17="","",
IF($G$5="Withheld Percentage",$Q$5/('Pay Chart Draft'!N17*12),
IF($G$5="Current Pay Chart",'Pay Chart Draft'!N17,
IF($G$5="Proposed Pay Chart",'Pay Chart Draft'!N17*'AD TSP Chart'!$K$5+'Pay Chart Draft'!N17,
IF($N$5="No",$Q$5/IF($T$5="Weekly",52,
IF($T$5="Bi-Weekly",26,
IF($T$5="Semi-Monthly",24,12))),$Q$5/IF($T$5="Weekly",52,
IF($T$5="Bi-Weekly",26,
IF($T$5="Semi-Monthly",24,12))))))))</f>
        <v>0.23257819165350616</v>
      </c>
      <c r="O16" s="49">
        <f>IF('Pay Chart Draft'!O17="","",
IF($G$5="Withheld Percentage",$Q$5/('Pay Chart Draft'!O17*12),
IF($G$5="Current Pay Chart",'Pay Chart Draft'!O17,
IF($G$5="Proposed Pay Chart",'Pay Chart Draft'!O17*'AD TSP Chart'!$K$5+'Pay Chart Draft'!O17,
IF($N$5="No",$Q$5/IF($T$5="Weekly",52,
IF($T$5="Bi-Weekly",26,
IF($T$5="Semi-Monthly",24,12))),$Q$5/IF($T$5="Weekly",52,
IF($T$5="Bi-Weekly",26,
IF($T$5="Semi-Monthly",24,12))))))))</f>
        <v>0.23257819165350616</v>
      </c>
      <c r="P16" s="49">
        <f>IF('Pay Chart Draft'!P17="","",
IF($G$5="Withheld Percentage",$Q$5/('Pay Chart Draft'!P17*12),
IF($G$5="Current Pay Chart",'Pay Chart Draft'!P17,
IF($G$5="Proposed Pay Chart",'Pay Chart Draft'!P17*'AD TSP Chart'!$K$5+'Pay Chart Draft'!P17,
IF($N$5="No",$Q$5/IF($T$5="Weekly",52,
IF($T$5="Bi-Weekly",26,
IF($T$5="Semi-Monthly",24,12))),$Q$5/IF($T$5="Weekly",52,
IF($T$5="Bi-Weekly",26,
IF($T$5="Semi-Monthly",24,12))))))))</f>
        <v>0.23257819165350616</v>
      </c>
      <c r="Q16" s="49">
        <f>IF('Pay Chart Draft'!Q17="","",
IF($G$5="Withheld Percentage",$Q$5/('Pay Chart Draft'!Q17*12),
IF($G$5="Current Pay Chart",'Pay Chart Draft'!Q17,
IF($G$5="Proposed Pay Chart",'Pay Chart Draft'!Q17*'AD TSP Chart'!$K$5+'Pay Chart Draft'!Q17,
IF($N$5="No",$Q$5/IF($T$5="Weekly",52,
IF($T$5="Bi-Weekly",26,
IF($T$5="Semi-Monthly",24,12))),$Q$5/IF($T$5="Weekly",52,
IF($T$5="Bi-Weekly",26,
IF($T$5="Semi-Monthly",24,12))))))))</f>
        <v>0.23257819165350616</v>
      </c>
      <c r="R16" s="49">
        <f>IF('Pay Chart Draft'!R17="","",
IF($G$5="Withheld Percentage",$Q$5/('Pay Chart Draft'!R17*12),
IF($G$5="Current Pay Chart",'Pay Chart Draft'!R17,
IF($G$5="Proposed Pay Chart",'Pay Chart Draft'!R17*'AD TSP Chart'!$K$5+'Pay Chart Draft'!R17,
IF($N$5="No",$Q$5/IF($T$5="Weekly",52,
IF($T$5="Bi-Weekly",26,
IF($T$5="Semi-Monthly",24,12))),$Q$5/IF($T$5="Weekly",52,
IF($T$5="Bi-Weekly",26,
IF($T$5="Semi-Monthly",24,12))))))))</f>
        <v>0.23257819165350616</v>
      </c>
      <c r="S16" s="49">
        <f>IF('Pay Chart Draft'!S17="","",
IF($G$5="Withheld Percentage",$Q$5/('Pay Chart Draft'!S17*12),
IF($G$5="Current Pay Chart",'Pay Chart Draft'!S17,
IF($G$5="Proposed Pay Chart",'Pay Chart Draft'!S17*'AD TSP Chart'!$K$5+'Pay Chart Draft'!S17,
IF($N$5="No",$Q$5/IF($T$5="Weekly",52,
IF($T$5="Bi-Weekly",26,
IF($T$5="Semi-Monthly",24,12))),$Q$5/IF($T$5="Weekly",52,
IF($T$5="Bi-Weekly",26,
IF($T$5="Semi-Monthly",24,12))))))))</f>
        <v>0.23257819165350616</v>
      </c>
      <c r="T16" s="49">
        <f>IF('Pay Chart Draft'!T17="","",
IF($G$5="Withheld Percentage",$Q$5/('Pay Chart Draft'!T17*12),
IF($G$5="Current Pay Chart",'Pay Chart Draft'!T17,
IF($G$5="Proposed Pay Chart",'Pay Chart Draft'!T17*'AD TSP Chart'!$K$5+'Pay Chart Draft'!T17,
IF($N$5="No",$Q$5/IF($T$5="Weekly",52,
IF($T$5="Bi-Weekly",26,
IF($T$5="Semi-Monthly",24,12))),$Q$5/IF($T$5="Weekly",52,
IF($T$5="Bi-Weekly",26,
IF($T$5="Semi-Monthly",24,12))))))))</f>
        <v>0.23257819165350616</v>
      </c>
      <c r="U16" s="49">
        <f>IF('Pay Chart Draft'!U17="","",
IF($G$5="Withheld Percentage",$Q$5/('Pay Chart Draft'!U17*12),
IF($G$5="Current Pay Chart",'Pay Chart Draft'!U17,
IF($G$5="Proposed Pay Chart",'Pay Chart Draft'!U17*'AD TSP Chart'!$K$5+'Pay Chart Draft'!U17,
IF($N$5="No",$Q$5/IF($T$5="Weekly",52,
IF($T$5="Bi-Weekly",26,
IF($T$5="Semi-Monthly",24,12))),$Q$5/IF($T$5="Weekly",52,
IF($T$5="Bi-Weekly",26,
IF($T$5="Semi-Monthly",24,12))))))))</f>
        <v>0.23257819165350616</v>
      </c>
      <c r="V16" s="49">
        <f>IF('Pay Chart Draft'!V17="","",
IF($G$5="Withheld Percentage",$Q$5/('Pay Chart Draft'!V17*12),
IF($G$5="Current Pay Chart",'Pay Chart Draft'!V17,
IF($G$5="Proposed Pay Chart",'Pay Chart Draft'!V17*'AD TSP Chart'!$K$5+'Pay Chart Draft'!V17,
IF($N$5="No",$Q$5/IF($T$5="Weekly",52,
IF($T$5="Bi-Weekly",26,
IF($T$5="Semi-Monthly",24,12))),$Q$5/IF($T$5="Weekly",52,
IF($T$5="Bi-Weekly",26,
IF($T$5="Semi-Monthly",24,12))))))))</f>
        <v>0.23257819165350616</v>
      </c>
      <c r="W16" s="49">
        <f>IF('Pay Chart Draft'!W17="","",
IF($G$5="Withheld Percentage",$Q$5/('Pay Chart Draft'!W17*12),
IF($G$5="Current Pay Chart",'Pay Chart Draft'!W17,
IF($G$5="Proposed Pay Chart",'Pay Chart Draft'!W17*'AD TSP Chart'!$K$5+'Pay Chart Draft'!W17,
IF($N$5="No",$Q$5/IF($T$5="Weekly",52,
IF($T$5="Bi-Weekly",26,
IF($T$5="Semi-Monthly",24,12))),$Q$5/IF($T$5="Weekly",52,
IF($T$5="Bi-Weekly",26,
IF($T$5="Semi-Monthly",24,12))))))))</f>
        <v>0.23257819165350616</v>
      </c>
      <c r="X16" s="49">
        <f>IF('Pay Chart Draft'!X17="","",
IF($G$5="Withheld Percentage",$Q$5/('Pay Chart Draft'!X17*12),
IF($G$5="Current Pay Chart",'Pay Chart Draft'!X17,
IF($G$5="Proposed Pay Chart",'Pay Chart Draft'!X17*'AD TSP Chart'!$K$5+'Pay Chart Draft'!X17,
IF($N$5="No",$Q$5/IF($T$5="Weekly",52,
IF($T$5="Bi-Weekly",26,
IF($T$5="Semi-Monthly",24,12))),$Q$5/IF($T$5="Weekly",52,
IF($T$5="Bi-Weekly",26,
IF($T$5="Semi-Monthly",24,12))))))))</f>
        <v>0.23257819165350616</v>
      </c>
    </row>
    <row r="17" spans="2:24" ht="15.75" thickBot="1" x14ac:dyDescent="0.3">
      <c r="B17" s="17" t="str">
        <f>'Pay Chart Draft'!B18</f>
        <v>O-2</v>
      </c>
      <c r="C17" s="49">
        <f>IF('Pay Chart Draft'!C18="","",
IF($G$5="Withheld Percentage",$Q$5/('Pay Chart Draft'!C18*12),
IF($G$5="Current Pay Chart",'Pay Chart Draft'!C18,
IF($G$5="Proposed Pay Chart",'Pay Chart Draft'!C18*'AD TSP Chart'!$K$5+'Pay Chart Draft'!C18,
IF($N$5="No",$Q$5/IF($T$5="Weekly",52,
IF($T$5="Bi-Weekly",26,
IF($T$5="Semi-Monthly",24,12))),$Q$5/IF($T$5="Weekly",52,
IF($T$5="Bi-Weekly",26,
IF($T$5="Semi-Monthly",24,12))))))))</f>
        <v>0.43789944974195977</v>
      </c>
      <c r="D17" s="49">
        <f>IF('Pay Chart Draft'!D18="","",
IF($G$5="Withheld Percentage",$Q$5/('Pay Chart Draft'!D18*12),
IF($G$5="Current Pay Chart",'Pay Chart Draft'!D18,
IF($G$5="Proposed Pay Chart",'Pay Chart Draft'!D18*'AD TSP Chart'!$K$5+'Pay Chart Draft'!D18,
IF($N$5="No",$Q$5/IF($T$5="Weekly",52,
IF($T$5="Bi-Weekly",26,
IF($T$5="Semi-Monthly",24,12))),$Q$5/IF($T$5="Weekly",52,
IF($T$5="Bi-Weekly",26,
IF($T$5="Semi-Monthly",24,12))))))))</f>
        <v>0.38452592642612232</v>
      </c>
      <c r="E17" s="49">
        <f>IF('Pay Chart Draft'!E18="","",
IF($G$5="Withheld Percentage",$Q$5/('Pay Chart Draft'!E18*12),
IF($G$5="Current Pay Chart",'Pay Chart Draft'!E18,
IF($G$5="Proposed Pay Chart",'Pay Chart Draft'!E18*'AD TSP Chart'!$K$5+'Pay Chart Draft'!E18,
IF($N$5="No",$Q$5/IF($T$5="Weekly",52,
IF($T$5="Bi-Weekly",26,
IF($T$5="Semi-Monthly",24,12))),$Q$5/IF($T$5="Weekly",52,
IF($T$5="Bi-Weekly",26,
IF($T$5="Semi-Monthly",24,12))))))))</f>
        <v>0.33386752136752135</v>
      </c>
      <c r="F17" s="49">
        <f>IF('Pay Chart Draft'!F18="","",
IF($G$5="Withheld Percentage",$Q$5/('Pay Chart Draft'!F18*12),
IF($G$5="Current Pay Chart",'Pay Chart Draft'!F18,
IF($G$5="Proposed Pay Chart",'Pay Chart Draft'!F18*'AD TSP Chart'!$K$5+'Pay Chart Draft'!F18,
IF($N$5="No",$Q$5/IF($T$5="Weekly",52,
IF($T$5="Bi-Weekly",26,
IF($T$5="Semi-Monthly",24,12))),$Q$5/IF($T$5="Weekly",52,
IF($T$5="Bi-Weekly",26,
IF($T$5="Semi-Monthly",24,12))))))))</f>
        <v>0.32294246268045396</v>
      </c>
      <c r="G17" s="49">
        <f>IF('Pay Chart Draft'!G18="","",
IF($G$5="Withheld Percentage",$Q$5/('Pay Chart Draft'!G18*12),
IF($G$5="Current Pay Chart",'Pay Chart Draft'!G18,
IF($G$5="Proposed Pay Chart",'Pay Chart Draft'!G18*'AD TSP Chart'!$K$5+'Pay Chart Draft'!G18,
IF($N$5="No",$Q$5/IF($T$5="Weekly",52,
IF($T$5="Bi-Weekly",26,
IF($T$5="Semi-Monthly",24,12))),$Q$5/IF($T$5="Weekly",52,
IF($T$5="Bi-Weekly",26,
IF($T$5="Semi-Monthly",24,12))))))))</f>
        <v>0.31644592633756291</v>
      </c>
      <c r="H17" s="49">
        <f>IF('Pay Chart Draft'!H18="","",
IF($G$5="Withheld Percentage",$Q$5/('Pay Chart Draft'!H18*12),
IF($G$5="Current Pay Chart",'Pay Chart Draft'!H18,
IF($G$5="Proposed Pay Chart",'Pay Chart Draft'!H18*'AD TSP Chart'!$K$5+'Pay Chart Draft'!H18,
IF($N$5="No",$Q$5/IF($T$5="Weekly",52,
IF($T$5="Bi-Weekly",26,
IF($T$5="Semi-Monthly",24,12))),$Q$5/IF($T$5="Weekly",52,
IF($T$5="Bi-Weekly",26,
IF($T$5="Semi-Monthly",24,12))))))))</f>
        <v>0.31644592633756291</v>
      </c>
      <c r="I17" s="49">
        <f>IF('Pay Chart Draft'!I18="","",
IF($G$5="Withheld Percentage",$Q$5/('Pay Chart Draft'!I18*12),
IF($G$5="Current Pay Chart",'Pay Chart Draft'!I18,
IF($G$5="Proposed Pay Chart",'Pay Chart Draft'!I18*'AD TSP Chart'!$K$5+'Pay Chart Draft'!I18,
IF($N$5="No",$Q$5/IF($T$5="Weekly",52,
IF($T$5="Bi-Weekly",26,
IF($T$5="Semi-Monthly",24,12))),$Q$5/IF($T$5="Weekly",52,
IF($T$5="Bi-Weekly",26,
IF($T$5="Semi-Monthly",24,12))))))))</f>
        <v>0.31644592633756291</v>
      </c>
      <c r="J17" s="49">
        <f>IF('Pay Chart Draft'!J18="","",
IF($G$5="Withheld Percentage",$Q$5/('Pay Chart Draft'!J18*12),
IF($G$5="Current Pay Chart",'Pay Chart Draft'!J18,
IF($G$5="Proposed Pay Chart",'Pay Chart Draft'!J18*'AD TSP Chart'!$K$5+'Pay Chart Draft'!J18,
IF($N$5="No",$Q$5/IF($T$5="Weekly",52,
IF($T$5="Bi-Weekly",26,
IF($T$5="Semi-Monthly",24,12))),$Q$5/IF($T$5="Weekly",52,
IF($T$5="Bi-Weekly",26,
IF($T$5="Semi-Monthly",24,12))))))))</f>
        <v>0.31644592633756291</v>
      </c>
      <c r="K17" s="49">
        <f>IF('Pay Chart Draft'!K18="","",
IF($G$5="Withheld Percentage",$Q$5/('Pay Chart Draft'!K18*12),
IF($G$5="Current Pay Chart",'Pay Chart Draft'!K18,
IF($G$5="Proposed Pay Chart",'Pay Chart Draft'!K18*'AD TSP Chart'!$K$5+'Pay Chart Draft'!K18,
IF($N$5="No",$Q$5/IF($T$5="Weekly",52,
IF($T$5="Bi-Weekly",26,
IF($T$5="Semi-Monthly",24,12))),$Q$5/IF($T$5="Weekly",52,
IF($T$5="Bi-Weekly",26,
IF($T$5="Semi-Monthly",24,12))))))))</f>
        <v>0.31644592633756291</v>
      </c>
      <c r="L17" s="49">
        <f>IF('Pay Chart Draft'!L18="","",
IF($G$5="Withheld Percentage",$Q$5/('Pay Chart Draft'!L18*12),
IF($G$5="Current Pay Chart",'Pay Chart Draft'!L18,
IF($G$5="Proposed Pay Chart",'Pay Chart Draft'!L18*'AD TSP Chart'!$K$5+'Pay Chart Draft'!L18,
IF($N$5="No",$Q$5/IF($T$5="Weekly",52,
IF($T$5="Bi-Weekly",26,
IF($T$5="Semi-Monthly",24,12))),$Q$5/IF($T$5="Weekly",52,
IF($T$5="Bi-Weekly",26,
IF($T$5="Semi-Monthly",24,12))))))))</f>
        <v>0.31644592633756291</v>
      </c>
      <c r="M17" s="49">
        <f>IF('Pay Chart Draft'!M18="","",
IF($G$5="Withheld Percentage",$Q$5/('Pay Chart Draft'!M18*12),
IF($G$5="Current Pay Chart",'Pay Chart Draft'!M18,
IF($G$5="Proposed Pay Chart",'Pay Chart Draft'!M18*'AD TSP Chart'!$K$5+'Pay Chart Draft'!M18,
IF($N$5="No",$Q$5/IF($T$5="Weekly",52,
IF($T$5="Bi-Weekly",26,
IF($T$5="Semi-Monthly",24,12))),$Q$5/IF($T$5="Weekly",52,
IF($T$5="Bi-Weekly",26,
IF($T$5="Semi-Monthly",24,12))))))))</f>
        <v>0.31644592633756291</v>
      </c>
      <c r="N17" s="49">
        <f>IF('Pay Chart Draft'!N18="","",
IF($G$5="Withheld Percentage",$Q$5/('Pay Chart Draft'!N18*12),
IF($G$5="Current Pay Chart",'Pay Chart Draft'!N18,
IF($G$5="Proposed Pay Chart",'Pay Chart Draft'!N18*'AD TSP Chart'!$K$5+'Pay Chart Draft'!N18,
IF($N$5="No",$Q$5/IF($T$5="Weekly",52,
IF($T$5="Bi-Weekly",26,
IF($T$5="Semi-Monthly",24,12))),$Q$5/IF($T$5="Weekly",52,
IF($T$5="Bi-Weekly",26,
IF($T$5="Semi-Monthly",24,12))))))))</f>
        <v>0.31644592633756291</v>
      </c>
      <c r="O17" s="49">
        <f>IF('Pay Chart Draft'!O18="","",
IF($G$5="Withheld Percentage",$Q$5/('Pay Chart Draft'!O18*12),
IF($G$5="Current Pay Chart",'Pay Chart Draft'!O18,
IF($G$5="Proposed Pay Chart",'Pay Chart Draft'!O18*'AD TSP Chart'!$K$5+'Pay Chart Draft'!O18,
IF($N$5="No",$Q$5/IF($T$5="Weekly",52,
IF($T$5="Bi-Weekly",26,
IF($T$5="Semi-Monthly",24,12))),$Q$5/IF($T$5="Weekly",52,
IF($T$5="Bi-Weekly",26,
IF($T$5="Semi-Monthly",24,12))))))))</f>
        <v>0.31644592633756291</v>
      </c>
      <c r="P17" s="49">
        <f>IF('Pay Chart Draft'!P18="","",
IF($G$5="Withheld Percentage",$Q$5/('Pay Chart Draft'!P18*12),
IF($G$5="Current Pay Chart",'Pay Chart Draft'!P18,
IF($G$5="Proposed Pay Chart",'Pay Chart Draft'!P18*'AD TSP Chart'!$K$5+'Pay Chart Draft'!P18,
IF($N$5="No",$Q$5/IF($T$5="Weekly",52,
IF($T$5="Bi-Weekly",26,
IF($T$5="Semi-Monthly",24,12))),$Q$5/IF($T$5="Weekly",52,
IF($T$5="Bi-Weekly",26,
IF($T$5="Semi-Monthly",24,12))))))))</f>
        <v>0.31644592633756291</v>
      </c>
      <c r="Q17" s="49">
        <f>IF('Pay Chart Draft'!Q18="","",
IF($G$5="Withheld Percentage",$Q$5/('Pay Chart Draft'!Q18*12),
IF($G$5="Current Pay Chart",'Pay Chart Draft'!Q18,
IF($G$5="Proposed Pay Chart",'Pay Chart Draft'!Q18*'AD TSP Chart'!$K$5+'Pay Chart Draft'!Q18,
IF($N$5="No",$Q$5/IF($T$5="Weekly",52,
IF($T$5="Bi-Weekly",26,
IF($T$5="Semi-Monthly",24,12))),$Q$5/IF($T$5="Weekly",52,
IF($T$5="Bi-Weekly",26,
IF($T$5="Semi-Monthly",24,12))))))))</f>
        <v>0.31644592633756291</v>
      </c>
      <c r="R17" s="49">
        <f>IF('Pay Chart Draft'!R18="","",
IF($G$5="Withheld Percentage",$Q$5/('Pay Chart Draft'!R18*12),
IF($G$5="Current Pay Chart",'Pay Chart Draft'!R18,
IF($G$5="Proposed Pay Chart",'Pay Chart Draft'!R18*'AD TSP Chart'!$K$5+'Pay Chart Draft'!R18,
IF($N$5="No",$Q$5/IF($T$5="Weekly",52,
IF($T$5="Bi-Weekly",26,
IF($T$5="Semi-Monthly",24,12))),$Q$5/IF($T$5="Weekly",52,
IF($T$5="Bi-Weekly",26,
IF($T$5="Semi-Monthly",24,12))))))))</f>
        <v>0.31644592633756291</v>
      </c>
      <c r="S17" s="49">
        <f>IF('Pay Chart Draft'!S18="","",
IF($G$5="Withheld Percentage",$Q$5/('Pay Chart Draft'!S18*12),
IF($G$5="Current Pay Chart",'Pay Chart Draft'!S18,
IF($G$5="Proposed Pay Chart",'Pay Chart Draft'!S18*'AD TSP Chart'!$K$5+'Pay Chart Draft'!S18,
IF($N$5="No",$Q$5/IF($T$5="Weekly",52,
IF($T$5="Bi-Weekly",26,
IF($T$5="Semi-Monthly",24,12))),$Q$5/IF($T$5="Weekly",52,
IF($T$5="Bi-Weekly",26,
IF($T$5="Semi-Monthly",24,12))))))))</f>
        <v>0.31644592633756291</v>
      </c>
      <c r="T17" s="49">
        <f>IF('Pay Chart Draft'!T18="","",
IF($G$5="Withheld Percentage",$Q$5/('Pay Chart Draft'!T18*12),
IF($G$5="Current Pay Chart",'Pay Chart Draft'!T18,
IF($G$5="Proposed Pay Chart",'Pay Chart Draft'!T18*'AD TSP Chart'!$K$5+'Pay Chart Draft'!T18,
IF($N$5="No",$Q$5/IF($T$5="Weekly",52,
IF($T$5="Bi-Weekly",26,
IF($T$5="Semi-Monthly",24,12))),$Q$5/IF($T$5="Weekly",52,
IF($T$5="Bi-Weekly",26,
IF($T$5="Semi-Monthly",24,12))))))))</f>
        <v>0.31644592633756291</v>
      </c>
      <c r="U17" s="49">
        <f>IF('Pay Chart Draft'!U18="","",
IF($G$5="Withheld Percentage",$Q$5/('Pay Chart Draft'!U18*12),
IF($G$5="Current Pay Chart",'Pay Chart Draft'!U18,
IF($G$5="Proposed Pay Chart",'Pay Chart Draft'!U18*'AD TSP Chart'!$K$5+'Pay Chart Draft'!U18,
IF($N$5="No",$Q$5/IF($T$5="Weekly",52,
IF($T$5="Bi-Weekly",26,
IF($T$5="Semi-Monthly",24,12))),$Q$5/IF($T$5="Weekly",52,
IF($T$5="Bi-Weekly",26,
IF($T$5="Semi-Monthly",24,12))))))))</f>
        <v>0.31644592633756291</v>
      </c>
      <c r="V17" s="49">
        <f>IF('Pay Chart Draft'!V18="","",
IF($G$5="Withheld Percentage",$Q$5/('Pay Chart Draft'!V18*12),
IF($G$5="Current Pay Chart",'Pay Chart Draft'!V18,
IF($G$5="Proposed Pay Chart",'Pay Chart Draft'!V18*'AD TSP Chart'!$K$5+'Pay Chart Draft'!V18,
IF($N$5="No",$Q$5/IF($T$5="Weekly",52,
IF($T$5="Bi-Weekly",26,
IF($T$5="Semi-Monthly",24,12))),$Q$5/IF($T$5="Weekly",52,
IF($T$5="Bi-Weekly",26,
IF($T$5="Semi-Monthly",24,12))))))))</f>
        <v>0.31644592633756291</v>
      </c>
      <c r="W17" s="49">
        <f>IF('Pay Chart Draft'!W18="","",
IF($G$5="Withheld Percentage",$Q$5/('Pay Chart Draft'!W18*12),
IF($G$5="Current Pay Chart",'Pay Chart Draft'!W18,
IF($G$5="Proposed Pay Chart",'Pay Chart Draft'!W18*'AD TSP Chart'!$K$5+'Pay Chart Draft'!W18,
IF($N$5="No",$Q$5/IF($T$5="Weekly",52,
IF($T$5="Bi-Weekly",26,
IF($T$5="Semi-Monthly",24,12))),$Q$5/IF($T$5="Weekly",52,
IF($T$5="Bi-Weekly",26,
IF($T$5="Semi-Monthly",24,12))))))))</f>
        <v>0.31644592633756291</v>
      </c>
      <c r="X17" s="49">
        <f>IF('Pay Chart Draft'!X18="","",
IF($G$5="Withheld Percentage",$Q$5/('Pay Chart Draft'!X18*12),
IF($G$5="Current Pay Chart",'Pay Chart Draft'!X18,
IF($G$5="Proposed Pay Chart",'Pay Chart Draft'!X18*'AD TSP Chart'!$K$5+'Pay Chart Draft'!X18,
IF($N$5="No",$Q$5/IF($T$5="Weekly",52,
IF($T$5="Bi-Weekly",26,
IF($T$5="Semi-Monthly",24,12))),$Q$5/IF($T$5="Weekly",52,
IF($T$5="Bi-Weekly",26,
IF($T$5="Semi-Monthly",24,12))))))))</f>
        <v>0.31644592633756291</v>
      </c>
    </row>
    <row r="18" spans="2:24" ht="15.75" thickBot="1" x14ac:dyDescent="0.3">
      <c r="B18" s="17" t="str">
        <f>'Pay Chart Draft'!B19</f>
        <v>O-1</v>
      </c>
      <c r="C18" s="49">
        <f>IF('Pay Chart Draft'!C19="","",
IF($G$5="Withheld Percentage",$Q$5/('Pay Chart Draft'!C19*12),
IF($G$5="Current Pay Chart",'Pay Chart Draft'!C19,
IF($G$5="Proposed Pay Chart",'Pay Chart Draft'!C19*'AD TSP Chart'!$K$5+'Pay Chart Draft'!C19,
IF($N$5="No",$Q$5/IF($T$5="Weekly",52,
IF($T$5="Bi-Weekly",26,
IF($T$5="Semi-Monthly",24,12))),$Q$5/IF($T$5="Weekly",52,
IF($T$5="Bi-Weekly",26,
IF($T$5="Semi-Monthly",24,12))))))))</f>
        <v>0.5030724227967881</v>
      </c>
      <c r="D18" s="49">
        <f>IF('Pay Chart Draft'!D19="","",
IF($G$5="Withheld Percentage",$Q$5/('Pay Chart Draft'!D19*12),
IF($G$5="Current Pay Chart",'Pay Chart Draft'!D19,
IF($G$5="Proposed Pay Chart",'Pay Chart Draft'!D19*'AD TSP Chart'!$K$5+'Pay Chart Draft'!D19,
IF($N$5="No",$Q$5/IF($T$5="Weekly",52,
IF($T$5="Bi-Weekly",26,
IF($T$5="Semi-Monthly",24,12))),$Q$5/IF($T$5="Weekly",52,
IF($T$5="Bi-Weekly",26,
IF($T$5="Semi-Monthly",24,12))))))))</f>
        <v>0.48471607460371502</v>
      </c>
      <c r="E18" s="49">
        <f>IF('Pay Chart Draft'!E19="","",
IF($G$5="Withheld Percentage",$Q$5/('Pay Chart Draft'!E19*12),
IF($G$5="Current Pay Chart",'Pay Chart Draft'!E19,
IF($G$5="Proposed Pay Chart",'Pay Chart Draft'!E19*'AD TSP Chart'!$K$5+'Pay Chart Draft'!E19,
IF($N$5="No",$Q$5/IF($T$5="Weekly",52,
IF($T$5="Bi-Weekly",26,
IF($T$5="Semi-Monthly",24,12))),$Q$5/IF($T$5="Weekly",52,
IF($T$5="Bi-Weekly",26,
IF($T$5="Semi-Monthly",24,12))))))))</f>
        <v>0.40096074105368568</v>
      </c>
      <c r="F18" s="49">
        <f>IF('Pay Chart Draft'!F19="","",
IF($G$5="Withheld Percentage",$Q$5/('Pay Chart Draft'!F19*12),
IF($G$5="Current Pay Chart",'Pay Chart Draft'!F19,
IF($G$5="Proposed Pay Chart",'Pay Chart Draft'!F19*'AD TSP Chart'!$K$5+'Pay Chart Draft'!F19,
IF($N$5="No",$Q$5/IF($T$5="Weekly",52,
IF($T$5="Bi-Weekly",26,
IF($T$5="Semi-Monthly",24,12))),$Q$5/IF($T$5="Weekly",52,
IF($T$5="Bi-Weekly",26,
IF($T$5="Semi-Monthly",24,12))))))))</f>
        <v>0.40096074105368568</v>
      </c>
      <c r="G18" s="49">
        <f>IF('Pay Chart Draft'!G19="","",
IF($G$5="Withheld Percentage",$Q$5/('Pay Chart Draft'!G19*12),
IF($G$5="Current Pay Chart",'Pay Chart Draft'!G19,
IF($G$5="Proposed Pay Chart",'Pay Chart Draft'!G19*'AD TSP Chart'!$K$5+'Pay Chart Draft'!G19,
IF($N$5="No",$Q$5/IF($T$5="Weekly",52,
IF($T$5="Bi-Weekly",26,
IF($T$5="Semi-Monthly",24,12))),$Q$5/IF($T$5="Weekly",52,
IF($T$5="Bi-Weekly",26,
IF($T$5="Semi-Monthly",24,12))))))))</f>
        <v>0.40096074105368568</v>
      </c>
      <c r="H18" s="49">
        <f>IF('Pay Chart Draft'!H19="","",
IF($G$5="Withheld Percentage",$Q$5/('Pay Chart Draft'!H19*12),
IF($G$5="Current Pay Chart",'Pay Chart Draft'!H19,
IF($G$5="Proposed Pay Chart",'Pay Chart Draft'!H19*'AD TSP Chart'!$K$5+'Pay Chart Draft'!H19,
IF($N$5="No",$Q$5/IF($T$5="Weekly",52,
IF($T$5="Bi-Weekly",26,
IF($T$5="Semi-Monthly",24,12))),$Q$5/IF($T$5="Weekly",52,
IF($T$5="Bi-Weekly",26,
IF($T$5="Semi-Monthly",24,12))))))))</f>
        <v>0.40096074105368568</v>
      </c>
      <c r="I18" s="49">
        <f>IF('Pay Chart Draft'!I19="","",
IF($G$5="Withheld Percentage",$Q$5/('Pay Chart Draft'!I19*12),
IF($G$5="Current Pay Chart",'Pay Chart Draft'!I19,
IF($G$5="Proposed Pay Chart",'Pay Chart Draft'!I19*'AD TSP Chart'!$K$5+'Pay Chart Draft'!I19,
IF($N$5="No",$Q$5/IF($T$5="Weekly",52,
IF($T$5="Bi-Weekly",26,
IF($T$5="Semi-Monthly",24,12))),$Q$5/IF($T$5="Weekly",52,
IF($T$5="Bi-Weekly",26,
IF($T$5="Semi-Monthly",24,12))))))))</f>
        <v>0.40096074105368568</v>
      </c>
      <c r="J18" s="49">
        <f>IF('Pay Chart Draft'!J19="","",
IF($G$5="Withheld Percentage",$Q$5/('Pay Chart Draft'!J19*12),
IF($G$5="Current Pay Chart",'Pay Chart Draft'!J19,
IF($G$5="Proposed Pay Chart",'Pay Chart Draft'!J19*'AD TSP Chart'!$K$5+'Pay Chart Draft'!J19,
IF($N$5="No",$Q$5/IF($T$5="Weekly",52,
IF($T$5="Bi-Weekly",26,
IF($T$5="Semi-Monthly",24,12))),$Q$5/IF($T$5="Weekly",52,
IF($T$5="Bi-Weekly",26,
IF($T$5="Semi-Monthly",24,12))))))))</f>
        <v>0.40096074105368568</v>
      </c>
      <c r="K18" s="49">
        <f>IF('Pay Chart Draft'!K19="","",
IF($G$5="Withheld Percentage",$Q$5/('Pay Chart Draft'!K19*12),
IF($G$5="Current Pay Chart",'Pay Chart Draft'!K19,
IF($G$5="Proposed Pay Chart",'Pay Chart Draft'!K19*'AD TSP Chart'!$K$5+'Pay Chart Draft'!K19,
IF($N$5="No",$Q$5/IF($T$5="Weekly",52,
IF($T$5="Bi-Weekly",26,
IF($T$5="Semi-Monthly",24,12))),$Q$5/IF($T$5="Weekly",52,
IF($T$5="Bi-Weekly",26,
IF($T$5="Semi-Monthly",24,12))))))))</f>
        <v>0.40096074105368568</v>
      </c>
      <c r="L18" s="49">
        <f>IF('Pay Chart Draft'!L19="","",
IF($G$5="Withheld Percentage",$Q$5/('Pay Chart Draft'!L19*12),
IF($G$5="Current Pay Chart",'Pay Chart Draft'!L19,
IF($G$5="Proposed Pay Chart",'Pay Chart Draft'!L19*'AD TSP Chart'!$K$5+'Pay Chart Draft'!L19,
IF($N$5="No",$Q$5/IF($T$5="Weekly",52,
IF($T$5="Bi-Weekly",26,
IF($T$5="Semi-Monthly",24,12))),$Q$5/IF($T$5="Weekly",52,
IF($T$5="Bi-Weekly",26,
IF($T$5="Semi-Monthly",24,12))))))))</f>
        <v>0.40096074105368568</v>
      </c>
      <c r="M18" s="49">
        <f>IF('Pay Chart Draft'!M19="","",
IF($G$5="Withheld Percentage",$Q$5/('Pay Chart Draft'!M19*12),
IF($G$5="Current Pay Chart",'Pay Chart Draft'!M19,
IF($G$5="Proposed Pay Chart",'Pay Chart Draft'!M19*'AD TSP Chart'!$K$5+'Pay Chart Draft'!M19,
IF($N$5="No",$Q$5/IF($T$5="Weekly",52,
IF($T$5="Bi-Weekly",26,
IF($T$5="Semi-Monthly",24,12))),$Q$5/IF($T$5="Weekly",52,
IF($T$5="Bi-Weekly",26,
IF($T$5="Semi-Monthly",24,12))))))))</f>
        <v>0.40096074105368568</v>
      </c>
      <c r="N18" s="49">
        <f>IF('Pay Chart Draft'!N19="","",
IF($G$5="Withheld Percentage",$Q$5/('Pay Chart Draft'!N19*12),
IF($G$5="Current Pay Chart",'Pay Chart Draft'!N19,
IF($G$5="Proposed Pay Chart",'Pay Chart Draft'!N19*'AD TSP Chart'!$K$5+'Pay Chart Draft'!N19,
IF($N$5="No",$Q$5/IF($T$5="Weekly",52,
IF($T$5="Bi-Weekly",26,
IF($T$5="Semi-Monthly",24,12))),$Q$5/IF($T$5="Weekly",52,
IF($T$5="Bi-Weekly",26,
IF($T$5="Semi-Monthly",24,12))))))))</f>
        <v>0.40096074105368568</v>
      </c>
      <c r="O18" s="49">
        <f>IF('Pay Chart Draft'!O19="","",
IF($G$5="Withheld Percentage",$Q$5/('Pay Chart Draft'!O19*12),
IF($G$5="Current Pay Chart",'Pay Chart Draft'!O19,
IF($G$5="Proposed Pay Chart",'Pay Chart Draft'!O19*'AD TSP Chart'!$K$5+'Pay Chart Draft'!O19,
IF($N$5="No",$Q$5/IF($T$5="Weekly",52,
IF($T$5="Bi-Weekly",26,
IF($T$5="Semi-Monthly",24,12))),$Q$5/IF($T$5="Weekly",52,
IF($T$5="Bi-Weekly",26,
IF($T$5="Semi-Monthly",24,12))))))))</f>
        <v>0.40096074105368568</v>
      </c>
      <c r="P18" s="49">
        <f>IF('Pay Chart Draft'!P19="","",
IF($G$5="Withheld Percentage",$Q$5/('Pay Chart Draft'!P19*12),
IF($G$5="Current Pay Chart",'Pay Chart Draft'!P19,
IF($G$5="Proposed Pay Chart",'Pay Chart Draft'!P19*'AD TSP Chart'!$K$5+'Pay Chart Draft'!P19,
IF($N$5="No",$Q$5/IF($T$5="Weekly",52,
IF($T$5="Bi-Weekly",26,
IF($T$5="Semi-Monthly",24,12))),$Q$5/IF($T$5="Weekly",52,
IF($T$5="Bi-Weekly",26,
IF($T$5="Semi-Monthly",24,12))))))))</f>
        <v>0.40096074105368568</v>
      </c>
      <c r="Q18" s="49">
        <f>IF('Pay Chart Draft'!Q19="","",
IF($G$5="Withheld Percentage",$Q$5/('Pay Chart Draft'!Q19*12),
IF($G$5="Current Pay Chart",'Pay Chart Draft'!Q19,
IF($G$5="Proposed Pay Chart",'Pay Chart Draft'!Q19*'AD TSP Chart'!$K$5+'Pay Chart Draft'!Q19,
IF($N$5="No",$Q$5/IF($T$5="Weekly",52,
IF($T$5="Bi-Weekly",26,
IF($T$5="Semi-Monthly",24,12))),$Q$5/IF($T$5="Weekly",52,
IF($T$5="Bi-Weekly",26,
IF($T$5="Semi-Monthly",24,12))))))))</f>
        <v>0.40096074105368568</v>
      </c>
      <c r="R18" s="49">
        <f>IF('Pay Chart Draft'!R19="","",
IF($G$5="Withheld Percentage",$Q$5/('Pay Chart Draft'!R19*12),
IF($G$5="Current Pay Chart",'Pay Chart Draft'!R19,
IF($G$5="Proposed Pay Chart",'Pay Chart Draft'!R19*'AD TSP Chart'!$K$5+'Pay Chart Draft'!R19,
IF($N$5="No",$Q$5/IF($T$5="Weekly",52,
IF($T$5="Bi-Weekly",26,
IF($T$5="Semi-Monthly",24,12))),$Q$5/IF($T$5="Weekly",52,
IF($T$5="Bi-Weekly",26,
IF($T$5="Semi-Monthly",24,12))))))))</f>
        <v>0.40096074105368568</v>
      </c>
      <c r="S18" s="49">
        <f>IF('Pay Chart Draft'!S19="","",
IF($G$5="Withheld Percentage",$Q$5/('Pay Chart Draft'!S19*12),
IF($G$5="Current Pay Chart",'Pay Chart Draft'!S19,
IF($G$5="Proposed Pay Chart",'Pay Chart Draft'!S19*'AD TSP Chart'!$K$5+'Pay Chart Draft'!S19,
IF($N$5="No",$Q$5/IF($T$5="Weekly",52,
IF($T$5="Bi-Weekly",26,
IF($T$5="Semi-Monthly",24,12))),$Q$5/IF($T$5="Weekly",52,
IF($T$5="Bi-Weekly",26,
IF($T$5="Semi-Monthly",24,12))))))))</f>
        <v>0.40096074105368568</v>
      </c>
      <c r="T18" s="49">
        <f>IF('Pay Chart Draft'!T19="","",
IF($G$5="Withheld Percentage",$Q$5/('Pay Chart Draft'!T19*12),
IF($G$5="Current Pay Chart",'Pay Chart Draft'!T19,
IF($G$5="Proposed Pay Chart",'Pay Chart Draft'!T19*'AD TSP Chart'!$K$5+'Pay Chart Draft'!T19,
IF($N$5="No",$Q$5/IF($T$5="Weekly",52,
IF($T$5="Bi-Weekly",26,
IF($T$5="Semi-Monthly",24,12))),$Q$5/IF($T$5="Weekly",52,
IF($T$5="Bi-Weekly",26,
IF($T$5="Semi-Monthly",24,12))))))))</f>
        <v>0.40096074105368568</v>
      </c>
      <c r="U18" s="49">
        <f>IF('Pay Chart Draft'!U19="","",
IF($G$5="Withheld Percentage",$Q$5/('Pay Chart Draft'!U19*12),
IF($G$5="Current Pay Chart",'Pay Chart Draft'!U19,
IF($G$5="Proposed Pay Chart",'Pay Chart Draft'!U19*'AD TSP Chart'!$K$5+'Pay Chart Draft'!U19,
IF($N$5="No",$Q$5/IF($T$5="Weekly",52,
IF($T$5="Bi-Weekly",26,
IF($T$5="Semi-Monthly",24,12))),$Q$5/IF($T$5="Weekly",52,
IF($T$5="Bi-Weekly",26,
IF($T$5="Semi-Monthly",24,12))))))))</f>
        <v>0.40096074105368568</v>
      </c>
      <c r="V18" s="49">
        <f>IF('Pay Chart Draft'!V19="","",
IF($G$5="Withheld Percentage",$Q$5/('Pay Chart Draft'!V19*12),
IF($G$5="Current Pay Chart",'Pay Chart Draft'!V19,
IF($G$5="Proposed Pay Chart",'Pay Chart Draft'!V19*'AD TSP Chart'!$K$5+'Pay Chart Draft'!V19,
IF($N$5="No",$Q$5/IF($T$5="Weekly",52,
IF($T$5="Bi-Weekly",26,
IF($T$5="Semi-Monthly",24,12))),$Q$5/IF($T$5="Weekly",52,
IF($T$5="Bi-Weekly",26,
IF($T$5="Semi-Monthly",24,12))))))))</f>
        <v>0.40096074105368568</v>
      </c>
      <c r="W18" s="49">
        <f>IF('Pay Chart Draft'!W19="","",
IF($G$5="Withheld Percentage",$Q$5/('Pay Chart Draft'!W19*12),
IF($G$5="Current Pay Chart",'Pay Chart Draft'!W19,
IF($G$5="Proposed Pay Chart",'Pay Chart Draft'!W19*'AD TSP Chart'!$K$5+'Pay Chart Draft'!W19,
IF($N$5="No",$Q$5/IF($T$5="Weekly",52,
IF($T$5="Bi-Weekly",26,
IF($T$5="Semi-Monthly",24,12))),$Q$5/IF($T$5="Weekly",52,
IF($T$5="Bi-Weekly",26,
IF($T$5="Semi-Monthly",24,12))))))))</f>
        <v>0.40096074105368568</v>
      </c>
      <c r="X18" s="49">
        <f>IF('Pay Chart Draft'!X19="","",
IF($G$5="Withheld Percentage",$Q$5/('Pay Chart Draft'!X19*12),
IF($G$5="Current Pay Chart",'Pay Chart Draft'!X19,
IF($G$5="Proposed Pay Chart",'Pay Chart Draft'!X19*'AD TSP Chart'!$K$5+'Pay Chart Draft'!X19,
IF($N$5="No",$Q$5/IF($T$5="Weekly",52,
IF($T$5="Bi-Weekly",26,
IF($T$5="Semi-Monthly",24,12))),$Q$5/IF($T$5="Weekly",52,
IF($T$5="Bi-Weekly",26,
IF($T$5="Semi-Monthly",24,12))))))))</f>
        <v>0.40096074105368568</v>
      </c>
    </row>
    <row r="19" spans="2:24" ht="15.75" thickBot="1" x14ac:dyDescent="0.3">
      <c r="B19" s="17" t="str">
        <f>'Pay Chart Draft'!B20</f>
        <v>O-3E</v>
      </c>
      <c r="C19" s="49" t="str">
        <f>IF('Pay Chart Draft'!C20="","",
IF($G$5="Withheld Percentage",$Q$5/('Pay Chart Draft'!C20*12),
IF($G$5="Current Pay Chart",'Pay Chart Draft'!C20,
IF($G$5="Proposed Pay Chart",'Pay Chart Draft'!C20*'AD TSP Chart'!$K$5+'Pay Chart Draft'!C20,
IF($N$5="No",$Q$5/IF($T$5="Weekly",52,
IF($T$5="Bi-Weekly",26,
IF($T$5="Semi-Monthly",24,12))),$Q$5/IF($T$5="Weekly",52,
IF($T$5="Bi-Weekly",26,
IF($T$5="Semi-Monthly",24,12))))))))</f>
        <v/>
      </c>
      <c r="D19" s="49" t="str">
        <f>IF('Pay Chart Draft'!D20="","",
IF($G$5="Withheld Percentage",$Q$5/('Pay Chart Draft'!D20*12),
IF($G$5="Current Pay Chart",'Pay Chart Draft'!D20,
IF($G$5="Proposed Pay Chart",'Pay Chart Draft'!D20*'AD TSP Chart'!$K$5+'Pay Chart Draft'!D20,
IF($N$5="No",$Q$5/IF($T$5="Weekly",52,
IF($T$5="Bi-Weekly",26,
IF($T$5="Semi-Monthly",24,12))),$Q$5/IF($T$5="Weekly",52,
IF($T$5="Bi-Weekly",26,
IF($T$5="Semi-Monthly",24,12))))))))</f>
        <v/>
      </c>
      <c r="E19" s="49" t="str">
        <f>IF('Pay Chart Draft'!E20="","",
IF($G$5="Withheld Percentage",$Q$5/('Pay Chart Draft'!E20*12),
IF($G$5="Current Pay Chart",'Pay Chart Draft'!E20,
IF($G$5="Proposed Pay Chart",'Pay Chart Draft'!E20*'AD TSP Chart'!$K$5+'Pay Chart Draft'!E20,
IF($N$5="No",$Q$5/IF($T$5="Weekly",52,
IF($T$5="Bi-Weekly",26,
IF($T$5="Semi-Monthly",24,12))),$Q$5/IF($T$5="Weekly",52,
IF($T$5="Bi-Weekly",26,
IF($T$5="Semi-Monthly",24,12))))))))</f>
        <v/>
      </c>
      <c r="F19" s="49">
        <f>IF('Pay Chart Draft'!F20="","",
IF($G$5="Withheld Percentage",$Q$5/('Pay Chart Draft'!F20*12),
IF($G$5="Current Pay Chart",'Pay Chart Draft'!F20,
IF($G$5="Proposed Pay Chart",'Pay Chart Draft'!F20*'AD TSP Chart'!$K$5+'Pay Chart Draft'!F20,
IF($N$5="No",$Q$5/IF($T$5="Weekly",52,
IF($T$5="Bi-Weekly",26,
IF($T$5="Semi-Monthly",24,12))),$Q$5/IF($T$5="Weekly",52,
IF($T$5="Bi-Weekly",26,
IF($T$5="Semi-Monthly",24,12))))))))</f>
        <v>0.28364437360253258</v>
      </c>
      <c r="G19" s="49">
        <f>IF('Pay Chart Draft'!G20="","",
IF($G$5="Withheld Percentage",$Q$5/('Pay Chart Draft'!G20*12),
IF($G$5="Current Pay Chart",'Pay Chart Draft'!G20,
IF($G$5="Proposed Pay Chart",'Pay Chart Draft'!G20*'AD TSP Chart'!$K$5+'Pay Chart Draft'!G20,
IF($N$5="No",$Q$5/IF($T$5="Weekly",52,
IF($T$5="Bi-Weekly",26,
IF($T$5="Semi-Monthly",24,12))),$Q$5/IF($T$5="Weekly",52,
IF($T$5="Bi-Weekly",26,
IF($T$5="Semi-Monthly",24,12))))))))</f>
        <v>0.2706613643445242</v>
      </c>
      <c r="H19" s="49">
        <f>IF('Pay Chart Draft'!H20="","",
IF($G$5="Withheld Percentage",$Q$5/('Pay Chart Draft'!H20*12),
IF($G$5="Current Pay Chart",'Pay Chart Draft'!H20,
IF($G$5="Proposed Pay Chart",'Pay Chart Draft'!H20*'AD TSP Chart'!$K$5+'Pay Chart Draft'!H20,
IF($N$5="No",$Q$5/IF($T$5="Weekly",52,
IF($T$5="Bi-Weekly",26,
IF($T$5="Semi-Monthly",24,12))),$Q$5/IF($T$5="Weekly",52,
IF($T$5="Bi-Weekly",26,
IF($T$5="Semi-Monthly",24,12))))))))</f>
        <v>0.25773714331693875</v>
      </c>
      <c r="I19" s="49">
        <f>IF('Pay Chart Draft'!I20="","",
IF($G$5="Withheld Percentage",$Q$5/('Pay Chart Draft'!I20*12),
IF($G$5="Current Pay Chart",'Pay Chart Draft'!I20,
IF($G$5="Proposed Pay Chart",'Pay Chart Draft'!I20*'AD TSP Chart'!$K$5+'Pay Chart Draft'!I20,
IF($N$5="No",$Q$5/IF($T$5="Weekly",52,
IF($T$5="Bi-Weekly",26,
IF($T$5="Semi-Monthly",24,12))),$Q$5/IF($T$5="Weekly",52,
IF($T$5="Bi-Weekly",26,
IF($T$5="Semi-Monthly",24,12))))))))</f>
        <v>0.25001951371814385</v>
      </c>
      <c r="J19" s="49">
        <f>IF('Pay Chart Draft'!J20="","",
IF($G$5="Withheld Percentage",$Q$5/('Pay Chart Draft'!J20*12),
IF($G$5="Current Pay Chart",'Pay Chart Draft'!J20,
IF($G$5="Proposed Pay Chart",'Pay Chart Draft'!J20*'AD TSP Chart'!$K$5+'Pay Chart Draft'!J20,
IF($N$5="No",$Q$5/IF($T$5="Weekly",52,
IF($T$5="Bi-Weekly",26,
IF($T$5="Semi-Monthly",24,12))),$Q$5/IF($T$5="Weekly",52,
IF($T$5="Bi-Weekly",26,
IF($T$5="Semi-Monthly",24,12))))))))</f>
        <v>0.23828121367664429</v>
      </c>
      <c r="K19" s="49">
        <f>IF('Pay Chart Draft'!K20="","",
IF($G$5="Withheld Percentage",$Q$5/('Pay Chart Draft'!K20*12),
IF($G$5="Current Pay Chart",'Pay Chart Draft'!K20,
IF($G$5="Proposed Pay Chart",'Pay Chart Draft'!K20*'AD TSP Chart'!$K$5+'Pay Chart Draft'!K20,
IF($N$5="No",$Q$5/IF($T$5="Weekly",52,
IF($T$5="Bi-Weekly",26,
IF($T$5="Semi-Monthly",24,12))),$Q$5/IF($T$5="Weekly",52,
IF($T$5="Bi-Weekly",26,
IF($T$5="Semi-Monthly",24,12))))))))</f>
        <v>0.22910659603477951</v>
      </c>
      <c r="L19" s="49">
        <f>IF('Pay Chart Draft'!L20="","",
IF($G$5="Withheld Percentage",$Q$5/('Pay Chart Draft'!L20*12),
IF($G$5="Current Pay Chart",'Pay Chart Draft'!L20,
IF($G$5="Proposed Pay Chart",'Pay Chart Draft'!L20*'AD TSP Chart'!$K$5+'Pay Chart Draft'!L20,
IF($N$5="No",$Q$5/IF($T$5="Weekly",52,
IF($T$5="Bi-Weekly",26,
IF($T$5="Semi-Monthly",24,12))),$Q$5/IF($T$5="Weekly",52,
IF($T$5="Bi-Weekly",26,
IF($T$5="Semi-Monthly",24,12))))))))</f>
        <v>0.22427902498796551</v>
      </c>
      <c r="M19" s="49">
        <f>IF('Pay Chart Draft'!M20="","",
IF($G$5="Withheld Percentage",$Q$5/('Pay Chart Draft'!M20*12),
IF($G$5="Current Pay Chart",'Pay Chart Draft'!M20,
IF($G$5="Proposed Pay Chart",'Pay Chart Draft'!M20*'AD TSP Chart'!$K$5+'Pay Chart Draft'!M20,
IF($N$5="No",$Q$5/IF($T$5="Weekly",52,
IF($T$5="Bi-Weekly",26,
IF($T$5="Semi-Monthly",24,12))),$Q$5/IF($T$5="Weekly",52,
IF($T$5="Bi-Weekly",26,
IF($T$5="Semi-Monthly",24,12))))))))</f>
        <v>0.21792745673342689</v>
      </c>
      <c r="N19" s="49">
        <f>IF('Pay Chart Draft'!N20="","",
IF($G$5="Withheld Percentage",$Q$5/('Pay Chart Draft'!N20*12),
IF($G$5="Current Pay Chart",'Pay Chart Draft'!N20,
IF($G$5="Proposed Pay Chart",'Pay Chart Draft'!N20*'AD TSP Chart'!$K$5+'Pay Chart Draft'!N20,
IF($N$5="No",$Q$5/IF($T$5="Weekly",52,
IF($T$5="Bi-Weekly",26,
IF($T$5="Semi-Monthly",24,12))),$Q$5/IF($T$5="Weekly",52,
IF($T$5="Bi-Weekly",26,
IF($T$5="Semi-Monthly",24,12))))))))</f>
        <v>0.21792745673342689</v>
      </c>
      <c r="O19" s="49">
        <f>IF('Pay Chart Draft'!O20="","",
IF($G$5="Withheld Percentage",$Q$5/('Pay Chart Draft'!O20*12),
IF($G$5="Current Pay Chart",'Pay Chart Draft'!O20,
IF($G$5="Proposed Pay Chart",'Pay Chart Draft'!O20*'AD TSP Chart'!$K$5+'Pay Chart Draft'!O20,
IF($N$5="No",$Q$5/IF($T$5="Weekly",52,
IF($T$5="Bi-Weekly",26,
IF($T$5="Semi-Monthly",24,12))),$Q$5/IF($T$5="Weekly",52,
IF($T$5="Bi-Weekly",26,
IF($T$5="Semi-Monthly",24,12))))))))</f>
        <v>0.21792745673342689</v>
      </c>
      <c r="P19" s="49">
        <f>IF('Pay Chart Draft'!P20="","",
IF($G$5="Withheld Percentage",$Q$5/('Pay Chart Draft'!P20*12),
IF($G$5="Current Pay Chart",'Pay Chart Draft'!P20,
IF($G$5="Proposed Pay Chart",'Pay Chart Draft'!P20*'AD TSP Chart'!$K$5+'Pay Chart Draft'!P20,
IF($N$5="No",$Q$5/IF($T$5="Weekly",52,
IF($T$5="Bi-Weekly",26,
IF($T$5="Semi-Monthly",24,12))),$Q$5/IF($T$5="Weekly",52,
IF($T$5="Bi-Weekly",26,
IF($T$5="Semi-Monthly",24,12))))))))</f>
        <v>0.21792745673342689</v>
      </c>
      <c r="Q19" s="49">
        <f>IF('Pay Chart Draft'!Q20="","",
IF($G$5="Withheld Percentage",$Q$5/('Pay Chart Draft'!Q20*12),
IF($G$5="Current Pay Chart",'Pay Chart Draft'!Q20,
IF($G$5="Proposed Pay Chart",'Pay Chart Draft'!Q20*'AD TSP Chart'!$K$5+'Pay Chart Draft'!Q20,
IF($N$5="No",$Q$5/IF($T$5="Weekly",52,
IF($T$5="Bi-Weekly",26,
IF($T$5="Semi-Monthly",24,12))),$Q$5/IF($T$5="Weekly",52,
IF($T$5="Bi-Weekly",26,
IF($T$5="Semi-Monthly",24,12))))))))</f>
        <v>0.21792745673342689</v>
      </c>
      <c r="R19" s="49">
        <f>IF('Pay Chart Draft'!R20="","",
IF($G$5="Withheld Percentage",$Q$5/('Pay Chart Draft'!R20*12),
IF($G$5="Current Pay Chart",'Pay Chart Draft'!R20,
IF($G$5="Proposed Pay Chart",'Pay Chart Draft'!R20*'AD TSP Chart'!$K$5+'Pay Chart Draft'!R20,
IF($N$5="No",$Q$5/IF($T$5="Weekly",52,
IF($T$5="Bi-Weekly",26,
IF($T$5="Semi-Monthly",24,12))),$Q$5/IF($T$5="Weekly",52,
IF($T$5="Bi-Weekly",26,
IF($T$5="Semi-Monthly",24,12))))))))</f>
        <v>0.21792745673342689</v>
      </c>
      <c r="S19" s="49">
        <f>IF('Pay Chart Draft'!S20="","",
IF($G$5="Withheld Percentage",$Q$5/('Pay Chart Draft'!S20*12),
IF($G$5="Current Pay Chart",'Pay Chart Draft'!S20,
IF($G$5="Proposed Pay Chart",'Pay Chart Draft'!S20*'AD TSP Chart'!$K$5+'Pay Chart Draft'!S20,
IF($N$5="No",$Q$5/IF($T$5="Weekly",52,
IF($T$5="Bi-Weekly",26,
IF($T$5="Semi-Monthly",24,12))),$Q$5/IF($T$5="Weekly",52,
IF($T$5="Bi-Weekly",26,
IF($T$5="Semi-Monthly",24,12))))))))</f>
        <v>0.21792745673342689</v>
      </c>
      <c r="T19" s="49">
        <f>IF('Pay Chart Draft'!T20="","",
IF($G$5="Withheld Percentage",$Q$5/('Pay Chart Draft'!T20*12),
IF($G$5="Current Pay Chart",'Pay Chart Draft'!T20,
IF($G$5="Proposed Pay Chart",'Pay Chart Draft'!T20*'AD TSP Chart'!$K$5+'Pay Chart Draft'!T20,
IF($N$5="No",$Q$5/IF($T$5="Weekly",52,
IF($T$5="Bi-Weekly",26,
IF($T$5="Semi-Monthly",24,12))),$Q$5/IF($T$5="Weekly",52,
IF($T$5="Bi-Weekly",26,
IF($T$5="Semi-Monthly",24,12))))))))</f>
        <v>0.21792745673342689</v>
      </c>
      <c r="U19" s="49">
        <f>IF('Pay Chart Draft'!U20="","",
IF($G$5="Withheld Percentage",$Q$5/('Pay Chart Draft'!U20*12),
IF($G$5="Current Pay Chart",'Pay Chart Draft'!U20,
IF($G$5="Proposed Pay Chart",'Pay Chart Draft'!U20*'AD TSP Chart'!$K$5+'Pay Chart Draft'!U20,
IF($N$5="No",$Q$5/IF($T$5="Weekly",52,
IF($T$5="Bi-Weekly",26,
IF($T$5="Semi-Monthly",24,12))),$Q$5/IF($T$5="Weekly",52,
IF($T$5="Bi-Weekly",26,
IF($T$5="Semi-Monthly",24,12))))))))</f>
        <v>0.21792745673342689</v>
      </c>
      <c r="V19" s="49">
        <f>IF('Pay Chart Draft'!V20="","",
IF($G$5="Withheld Percentage",$Q$5/('Pay Chart Draft'!V20*12),
IF($G$5="Current Pay Chart",'Pay Chart Draft'!V20,
IF($G$5="Proposed Pay Chart",'Pay Chart Draft'!V20*'AD TSP Chart'!$K$5+'Pay Chart Draft'!V20,
IF($N$5="No",$Q$5/IF($T$5="Weekly",52,
IF($T$5="Bi-Weekly",26,
IF($T$5="Semi-Monthly",24,12))),$Q$5/IF($T$5="Weekly",52,
IF($T$5="Bi-Weekly",26,
IF($T$5="Semi-Monthly",24,12))))))))</f>
        <v>0.21792745673342689</v>
      </c>
      <c r="W19" s="49">
        <f>IF('Pay Chart Draft'!W20="","",
IF($G$5="Withheld Percentage",$Q$5/('Pay Chart Draft'!W20*12),
IF($G$5="Current Pay Chart",'Pay Chart Draft'!W20,
IF($G$5="Proposed Pay Chart",'Pay Chart Draft'!W20*'AD TSP Chart'!$K$5+'Pay Chart Draft'!W20,
IF($N$5="No",$Q$5/IF($T$5="Weekly",52,
IF($T$5="Bi-Weekly",26,
IF($T$5="Semi-Monthly",24,12))),$Q$5/IF($T$5="Weekly",52,
IF($T$5="Bi-Weekly",26,
IF($T$5="Semi-Monthly",24,12))))))))</f>
        <v>0.21792745673342689</v>
      </c>
      <c r="X19" s="49">
        <f>IF('Pay Chart Draft'!X20="","",
IF($G$5="Withheld Percentage",$Q$5/('Pay Chart Draft'!X20*12),
IF($G$5="Current Pay Chart",'Pay Chart Draft'!X20,
IF($G$5="Proposed Pay Chart",'Pay Chart Draft'!X20*'AD TSP Chart'!$K$5+'Pay Chart Draft'!X20,
IF($N$5="No",$Q$5/IF($T$5="Weekly",52,
IF($T$5="Bi-Weekly",26,
IF($T$5="Semi-Monthly",24,12))),$Q$5/IF($T$5="Weekly",52,
IF($T$5="Bi-Weekly",26,
IF($T$5="Semi-Monthly",24,12))))))))</f>
        <v>0.21792745673342689</v>
      </c>
    </row>
    <row r="20" spans="2:24" ht="15.75" thickBot="1" x14ac:dyDescent="0.3">
      <c r="B20" s="17" t="str">
        <f>'Pay Chart Draft'!B21</f>
        <v>O-2E</v>
      </c>
      <c r="C20" s="49" t="str">
        <f>IF('Pay Chart Draft'!C21="","",
IF($G$5="Withheld Percentage",$Q$5/('Pay Chart Draft'!C21*12),
IF($G$5="Current Pay Chart",'Pay Chart Draft'!C21,
IF($G$5="Proposed Pay Chart",'Pay Chart Draft'!C21*'AD TSP Chart'!$K$5+'Pay Chart Draft'!C21,
IF($N$5="No",$Q$5/IF($T$5="Weekly",52,
IF($T$5="Bi-Weekly",26,
IF($T$5="Semi-Monthly",24,12))),$Q$5/IF($T$5="Weekly",52,
IF($T$5="Bi-Weekly",26,
IF($T$5="Semi-Monthly",24,12))))))))</f>
        <v/>
      </c>
      <c r="D20" s="49" t="str">
        <f>IF('Pay Chart Draft'!D21="","",
IF($G$5="Withheld Percentage",$Q$5/('Pay Chart Draft'!D21*12),
IF($G$5="Current Pay Chart",'Pay Chart Draft'!D21,
IF($G$5="Proposed Pay Chart",'Pay Chart Draft'!D21*'AD TSP Chart'!$K$5+'Pay Chart Draft'!D21,
IF($N$5="No",$Q$5/IF($T$5="Weekly",52,
IF($T$5="Bi-Weekly",26,
IF($T$5="Semi-Monthly",24,12))),$Q$5/IF($T$5="Weekly",52,
IF($T$5="Bi-Weekly",26,
IF($T$5="Semi-Monthly",24,12))))))))</f>
        <v/>
      </c>
      <c r="E20" s="49" t="str">
        <f>IF('Pay Chart Draft'!E21="","",
IF($G$5="Withheld Percentage",$Q$5/('Pay Chart Draft'!E21*12),
IF($G$5="Current Pay Chart",'Pay Chart Draft'!E21,
IF($G$5="Proposed Pay Chart",'Pay Chart Draft'!E21*'AD TSP Chart'!$K$5+'Pay Chart Draft'!E21,
IF($N$5="No",$Q$5/IF($T$5="Weekly",52,
IF($T$5="Bi-Weekly",26,
IF($T$5="Semi-Monthly",24,12))),$Q$5/IF($T$5="Weekly",52,
IF($T$5="Bi-Weekly",26,
IF($T$5="Semi-Monthly",24,12))))))))</f>
        <v/>
      </c>
      <c r="F20" s="49">
        <f>IF('Pay Chart Draft'!F21="","",
IF($G$5="Withheld Percentage",$Q$5/('Pay Chart Draft'!F21*12),
IF($G$5="Current Pay Chart",'Pay Chart Draft'!F21,
IF($G$5="Proposed Pay Chart",'Pay Chart Draft'!F21*'AD TSP Chart'!$K$5+'Pay Chart Draft'!F21,
IF($N$5="No",$Q$5/IF($T$5="Weekly",52,
IF($T$5="Bi-Weekly",26,
IF($T$5="Semi-Monthly",24,12))),$Q$5/IF($T$5="Weekly",52,
IF($T$5="Bi-Weekly",26,
IF($T$5="Semi-Monthly",24,12))))))))</f>
        <v>0.32294246268045396</v>
      </c>
      <c r="G20" s="49">
        <f>IF('Pay Chart Draft'!G21="","",
IF($G$5="Withheld Percentage",$Q$5/('Pay Chart Draft'!G21*12),
IF($G$5="Current Pay Chart",'Pay Chart Draft'!G21,
IF($G$5="Proposed Pay Chart",'Pay Chart Draft'!G21*'AD TSP Chart'!$K$5+'Pay Chart Draft'!G21,
IF($N$5="No",$Q$5/IF($T$5="Weekly",52,
IF($T$5="Bi-Weekly",26,
IF($T$5="Semi-Monthly",24,12))),$Q$5/IF($T$5="Weekly",52,
IF($T$5="Bi-Weekly",26,
IF($T$5="Semi-Monthly",24,12))))))))</f>
        <v>0.31642834210071369</v>
      </c>
      <c r="H20" s="49">
        <f>IF('Pay Chart Draft'!H21="","",
IF($G$5="Withheld Percentage",$Q$5/('Pay Chart Draft'!H21*12),
IF($G$5="Current Pay Chart",'Pay Chart Draft'!H21,
IF($G$5="Proposed Pay Chart",'Pay Chart Draft'!H21*'AD TSP Chart'!$K$5+'Pay Chart Draft'!H21,
IF($N$5="No",$Q$5/IF($T$5="Weekly",52,
IF($T$5="Bi-Weekly",26,
IF($T$5="Semi-Monthly",24,12))),$Q$5/IF($T$5="Weekly",52,
IF($T$5="Bi-Weekly",26,
IF($T$5="Semi-Monthly",24,12))))))))</f>
        <v>0.30668054957154489</v>
      </c>
      <c r="I20" s="49">
        <f>IF('Pay Chart Draft'!I21="","",
IF($G$5="Withheld Percentage",$Q$5/('Pay Chart Draft'!I21*12),
IF($G$5="Current Pay Chart",'Pay Chart Draft'!I21,
IF($G$5="Proposed Pay Chart",'Pay Chart Draft'!I21*'AD TSP Chart'!$K$5+'Pay Chart Draft'!I21,
IF($N$5="No",$Q$5/IF($T$5="Weekly",52,
IF($T$5="Bi-Weekly",26,
IF($T$5="Semi-Monthly",24,12))),$Q$5/IF($T$5="Weekly",52,
IF($T$5="Bi-Weekly",26,
IF($T$5="Semi-Monthly",24,12))))))))</f>
        <v>0.29149958763472966</v>
      </c>
      <c r="J20" s="49">
        <f>IF('Pay Chart Draft'!J21="","",
IF($G$5="Withheld Percentage",$Q$5/('Pay Chart Draft'!J21*12),
IF($G$5="Current Pay Chart",'Pay Chart Draft'!J21,
IF($G$5="Proposed Pay Chart",'Pay Chart Draft'!J21*'AD TSP Chart'!$K$5+'Pay Chart Draft'!J21,
IF($N$5="No",$Q$5/IF($T$5="Weekly",52,
IF($T$5="Bi-Weekly",26,
IF($T$5="Semi-Monthly",24,12))),$Q$5/IF($T$5="Weekly",52,
IF($T$5="Bi-Weekly",26,
IF($T$5="Semi-Monthly",24,12))))))))</f>
        <v>0.28074961516760072</v>
      </c>
      <c r="K20" s="49">
        <f>IF('Pay Chart Draft'!K21="","",
IF($G$5="Withheld Percentage",$Q$5/('Pay Chart Draft'!K21*12),
IF($G$5="Current Pay Chart",'Pay Chart Draft'!K21,
IF($G$5="Proposed Pay Chart",'Pay Chart Draft'!K21*'AD TSP Chart'!$K$5+'Pay Chart Draft'!K21,
IF($N$5="No",$Q$5/IF($T$5="Weekly",52,
IF($T$5="Bi-Weekly",26,
IF($T$5="Semi-Monthly",24,12))),$Q$5/IF($T$5="Weekly",52,
IF($T$5="Bi-Weekly",26,
IF($T$5="Semi-Monthly",24,12))))))))</f>
        <v>0.27325900688346105</v>
      </c>
      <c r="L20" s="49">
        <f>IF('Pay Chart Draft'!L21="","",
IF($G$5="Withheld Percentage",$Q$5/('Pay Chart Draft'!L21*12),
IF($G$5="Current Pay Chart",'Pay Chart Draft'!L21,
IF($G$5="Proposed Pay Chart",'Pay Chart Draft'!L21*'AD TSP Chart'!$K$5+'Pay Chart Draft'!L21,
IF($N$5="No",$Q$5/IF($T$5="Weekly",52,
IF($T$5="Bi-Weekly",26,
IF($T$5="Semi-Monthly",24,12))),$Q$5/IF($T$5="Weekly",52,
IF($T$5="Bi-Weekly",26,
IF($T$5="Semi-Monthly",24,12))))))))</f>
        <v>0.27325900688346105</v>
      </c>
      <c r="M20" s="49">
        <f>IF('Pay Chart Draft'!M21="","",
IF($G$5="Withheld Percentage",$Q$5/('Pay Chart Draft'!M21*12),
IF($G$5="Current Pay Chart",'Pay Chart Draft'!M21,
IF($G$5="Proposed Pay Chart",'Pay Chart Draft'!M21*'AD TSP Chart'!$K$5+'Pay Chart Draft'!M21,
IF($N$5="No",$Q$5/IF($T$5="Weekly",52,
IF($T$5="Bi-Weekly",26,
IF($T$5="Semi-Monthly",24,12))),$Q$5/IF($T$5="Weekly",52,
IF($T$5="Bi-Weekly",26,
IF($T$5="Semi-Monthly",24,12))))))))</f>
        <v>0.27325900688346105</v>
      </c>
      <c r="N20" s="49">
        <f>IF('Pay Chart Draft'!N21="","",
IF($G$5="Withheld Percentage",$Q$5/('Pay Chart Draft'!N21*12),
IF($G$5="Current Pay Chart",'Pay Chart Draft'!N21,
IF($G$5="Proposed Pay Chart",'Pay Chart Draft'!N21*'AD TSP Chart'!$K$5+'Pay Chart Draft'!N21,
IF($N$5="No",$Q$5/IF($T$5="Weekly",52,
IF($T$5="Bi-Weekly",26,
IF($T$5="Semi-Monthly",24,12))),$Q$5/IF($T$5="Weekly",52,
IF($T$5="Bi-Weekly",26,
IF($T$5="Semi-Monthly",24,12))))))))</f>
        <v>0.27325900688346105</v>
      </c>
      <c r="O20" s="49">
        <f>IF('Pay Chart Draft'!O21="","",
IF($G$5="Withheld Percentage",$Q$5/('Pay Chart Draft'!O21*12),
IF($G$5="Current Pay Chart",'Pay Chart Draft'!O21,
IF($G$5="Proposed Pay Chart",'Pay Chart Draft'!O21*'AD TSP Chart'!$K$5+'Pay Chart Draft'!O21,
IF($N$5="No",$Q$5/IF($T$5="Weekly",52,
IF($T$5="Bi-Weekly",26,
IF($T$5="Semi-Monthly",24,12))),$Q$5/IF($T$5="Weekly",52,
IF($T$5="Bi-Weekly",26,
IF($T$5="Semi-Monthly",24,12))))))))</f>
        <v>0.27325900688346105</v>
      </c>
      <c r="P20" s="49">
        <f>IF('Pay Chart Draft'!P21="","",
IF($G$5="Withheld Percentage",$Q$5/('Pay Chart Draft'!P21*12),
IF($G$5="Current Pay Chart",'Pay Chart Draft'!P21,
IF($G$5="Proposed Pay Chart",'Pay Chart Draft'!P21*'AD TSP Chart'!$K$5+'Pay Chart Draft'!P21,
IF($N$5="No",$Q$5/IF($T$5="Weekly",52,
IF($T$5="Bi-Weekly",26,
IF($T$5="Semi-Monthly",24,12))),$Q$5/IF($T$5="Weekly",52,
IF($T$5="Bi-Weekly",26,
IF($T$5="Semi-Monthly",24,12))))))))</f>
        <v>0.27325900688346105</v>
      </c>
      <c r="Q20" s="49">
        <f>IF('Pay Chart Draft'!Q21="","",
IF($G$5="Withheld Percentage",$Q$5/('Pay Chart Draft'!Q21*12),
IF($G$5="Current Pay Chart",'Pay Chart Draft'!Q21,
IF($G$5="Proposed Pay Chart",'Pay Chart Draft'!Q21*'AD TSP Chart'!$K$5+'Pay Chart Draft'!Q21,
IF($N$5="No",$Q$5/IF($T$5="Weekly",52,
IF($T$5="Bi-Weekly",26,
IF($T$5="Semi-Monthly",24,12))),$Q$5/IF($T$5="Weekly",52,
IF($T$5="Bi-Weekly",26,
IF($T$5="Semi-Monthly",24,12))))))))</f>
        <v>0.27325900688346105</v>
      </c>
      <c r="R20" s="49">
        <f>IF('Pay Chart Draft'!R21="","",
IF($G$5="Withheld Percentage",$Q$5/('Pay Chart Draft'!R21*12),
IF($G$5="Current Pay Chart",'Pay Chart Draft'!R21,
IF($G$5="Proposed Pay Chart",'Pay Chart Draft'!R21*'AD TSP Chart'!$K$5+'Pay Chart Draft'!R21,
IF($N$5="No",$Q$5/IF($T$5="Weekly",52,
IF($T$5="Bi-Weekly",26,
IF($T$5="Semi-Monthly",24,12))),$Q$5/IF($T$5="Weekly",52,
IF($T$5="Bi-Weekly",26,
IF($T$5="Semi-Monthly",24,12))))))))</f>
        <v>0.27325900688346105</v>
      </c>
      <c r="S20" s="49">
        <f>IF('Pay Chart Draft'!S21="","",
IF($G$5="Withheld Percentage",$Q$5/('Pay Chart Draft'!S21*12),
IF($G$5="Current Pay Chart",'Pay Chart Draft'!S21,
IF($G$5="Proposed Pay Chart",'Pay Chart Draft'!S21*'AD TSP Chart'!$K$5+'Pay Chart Draft'!S21,
IF($N$5="No",$Q$5/IF($T$5="Weekly",52,
IF($T$5="Bi-Weekly",26,
IF($T$5="Semi-Monthly",24,12))),$Q$5/IF($T$5="Weekly",52,
IF($T$5="Bi-Weekly",26,
IF($T$5="Semi-Monthly",24,12))))))))</f>
        <v>0.27325900688346105</v>
      </c>
      <c r="T20" s="49">
        <f>IF('Pay Chart Draft'!T21="","",
IF($G$5="Withheld Percentage",$Q$5/('Pay Chart Draft'!T21*12),
IF($G$5="Current Pay Chart",'Pay Chart Draft'!T21,
IF($G$5="Proposed Pay Chart",'Pay Chart Draft'!T21*'AD TSP Chart'!$K$5+'Pay Chart Draft'!T21,
IF($N$5="No",$Q$5/IF($T$5="Weekly",52,
IF($T$5="Bi-Weekly",26,
IF($T$5="Semi-Monthly",24,12))),$Q$5/IF($T$5="Weekly",52,
IF($T$5="Bi-Weekly",26,
IF($T$5="Semi-Monthly",24,12))))))))</f>
        <v>0.27325900688346105</v>
      </c>
      <c r="U20" s="49">
        <f>IF('Pay Chart Draft'!U21="","",
IF($G$5="Withheld Percentage",$Q$5/('Pay Chart Draft'!U21*12),
IF($G$5="Current Pay Chart",'Pay Chart Draft'!U21,
IF($G$5="Proposed Pay Chart",'Pay Chart Draft'!U21*'AD TSP Chart'!$K$5+'Pay Chart Draft'!U21,
IF($N$5="No",$Q$5/IF($T$5="Weekly",52,
IF($T$5="Bi-Weekly",26,
IF($T$5="Semi-Monthly",24,12))),$Q$5/IF($T$5="Weekly",52,
IF($T$5="Bi-Weekly",26,
IF($T$5="Semi-Monthly",24,12))))))))</f>
        <v>0.27325900688346105</v>
      </c>
      <c r="V20" s="49">
        <f>IF('Pay Chart Draft'!V21="","",
IF($G$5="Withheld Percentage",$Q$5/('Pay Chart Draft'!V21*12),
IF($G$5="Current Pay Chart",'Pay Chart Draft'!V21,
IF($G$5="Proposed Pay Chart",'Pay Chart Draft'!V21*'AD TSP Chart'!$K$5+'Pay Chart Draft'!V21,
IF($N$5="No",$Q$5/IF($T$5="Weekly",52,
IF($T$5="Bi-Weekly",26,
IF($T$5="Semi-Monthly",24,12))),$Q$5/IF($T$5="Weekly",52,
IF($T$5="Bi-Weekly",26,
IF($T$5="Semi-Monthly",24,12))))))))</f>
        <v>0.27325900688346105</v>
      </c>
      <c r="W20" s="49">
        <f>IF('Pay Chart Draft'!W21="","",
IF($G$5="Withheld Percentage",$Q$5/('Pay Chart Draft'!W21*12),
IF($G$5="Current Pay Chart",'Pay Chart Draft'!W21,
IF($G$5="Proposed Pay Chart",'Pay Chart Draft'!W21*'AD TSP Chart'!$K$5+'Pay Chart Draft'!W21,
IF($N$5="No",$Q$5/IF($T$5="Weekly",52,
IF($T$5="Bi-Weekly",26,
IF($T$5="Semi-Monthly",24,12))),$Q$5/IF($T$5="Weekly",52,
IF($T$5="Bi-Weekly",26,
IF($T$5="Semi-Monthly",24,12))))))))</f>
        <v>0.27325900688346105</v>
      </c>
      <c r="X20" s="49">
        <f>IF('Pay Chart Draft'!X21="","",
IF($G$5="Withheld Percentage",$Q$5/('Pay Chart Draft'!X21*12),
IF($G$5="Current Pay Chart",'Pay Chart Draft'!X21,
IF($G$5="Proposed Pay Chart",'Pay Chart Draft'!X21*'AD TSP Chart'!$K$5+'Pay Chart Draft'!X21,
IF($N$5="No",$Q$5/IF($T$5="Weekly",52,
IF($T$5="Bi-Weekly",26,
IF($T$5="Semi-Monthly",24,12))),$Q$5/IF($T$5="Weekly",52,
IF($T$5="Bi-Weekly",26,
IF($T$5="Semi-Monthly",24,12))))))))</f>
        <v>0.27325900688346105</v>
      </c>
    </row>
    <row r="21" spans="2:24" ht="15.75" thickBot="1" x14ac:dyDescent="0.3">
      <c r="B21" s="17" t="str">
        <f>'Pay Chart Draft'!B22</f>
        <v>O-1E</v>
      </c>
      <c r="C21" s="49" t="str">
        <f>IF('Pay Chart Draft'!C22="","",
IF($G$5="Withheld Percentage",$Q$5/('Pay Chart Draft'!C22*12),
IF($G$5="Current Pay Chart",'Pay Chart Draft'!C22,
IF($G$5="Proposed Pay Chart",'Pay Chart Draft'!C22*'AD TSP Chart'!$K$5+'Pay Chart Draft'!C22,
IF($N$5="No",$Q$5/IF($T$5="Weekly",52,
IF($T$5="Bi-Weekly",26,
IF($T$5="Semi-Monthly",24,12))),$Q$5/IF($T$5="Weekly",52,
IF($T$5="Bi-Weekly",26,
IF($T$5="Semi-Monthly",24,12))))))))</f>
        <v/>
      </c>
      <c r="D21" s="49" t="str">
        <f>IF('Pay Chart Draft'!D22="","",
IF($G$5="Withheld Percentage",$Q$5/('Pay Chart Draft'!D22*12),
IF($G$5="Current Pay Chart",'Pay Chart Draft'!D22,
IF($G$5="Proposed Pay Chart",'Pay Chart Draft'!D22*'AD TSP Chart'!$K$5+'Pay Chart Draft'!D22,
IF($N$5="No",$Q$5/IF($T$5="Weekly",52,
IF($T$5="Bi-Weekly",26,
IF($T$5="Semi-Monthly",24,12))),$Q$5/IF($T$5="Weekly",52,
IF($T$5="Bi-Weekly",26,
IF($T$5="Semi-Monthly",24,12))))))))</f>
        <v/>
      </c>
      <c r="E21" s="49" t="str">
        <f>IF('Pay Chart Draft'!E22="","",
IF($G$5="Withheld Percentage",$Q$5/('Pay Chart Draft'!E22*12),
IF($G$5="Current Pay Chart",'Pay Chart Draft'!E22,
IF($G$5="Proposed Pay Chart",'Pay Chart Draft'!E22*'AD TSP Chart'!$K$5+'Pay Chart Draft'!E22,
IF($N$5="No",$Q$5/IF($T$5="Weekly",52,
IF($T$5="Bi-Weekly",26,
IF($T$5="Semi-Monthly",24,12))),$Q$5/IF($T$5="Weekly",52,
IF($T$5="Bi-Weekly",26,
IF($T$5="Semi-Monthly",24,12))))))))</f>
        <v/>
      </c>
      <c r="F21" s="49">
        <f>IF('Pay Chart Draft'!F22="","",
IF($G$5="Withheld Percentage",$Q$5/('Pay Chart Draft'!F22*12),
IF($G$5="Current Pay Chart",'Pay Chart Draft'!F22,
IF($G$5="Proposed Pay Chart",'Pay Chart Draft'!F22*'AD TSP Chart'!$K$5+'Pay Chart Draft'!F22,
IF($N$5="No",$Q$5/IF($T$5="Weekly",52,
IF($T$5="Bi-Weekly",26,
IF($T$5="Semi-Monthly",24,12))),$Q$5/IF($T$5="Weekly",52,
IF($T$5="Bi-Weekly",26,
IF($T$5="Semi-Monthly",24,12))))))))</f>
        <v>0.40096074105368568</v>
      </c>
      <c r="G21" s="49">
        <f>IF('Pay Chart Draft'!G22="","",
IF($G$5="Withheld Percentage",$Q$5/('Pay Chart Draft'!G22*12),
IF($G$5="Current Pay Chart",'Pay Chart Draft'!G22,
IF($G$5="Proposed Pay Chart",'Pay Chart Draft'!G22*'AD TSP Chart'!$K$5+'Pay Chart Draft'!G22,
IF($N$5="No",$Q$5/IF($T$5="Weekly",52,
IF($T$5="Bi-Weekly",26,
IF($T$5="Semi-Monthly",24,12))),$Q$5/IF($T$5="Weekly",52,
IF($T$5="Bi-Weekly",26,
IF($T$5="Semi-Monthly",24,12))))))))</f>
        <v>0.37549913909953475</v>
      </c>
      <c r="H21" s="49">
        <f>IF('Pay Chart Draft'!H22="","",
IF($G$5="Withheld Percentage",$Q$5/('Pay Chart Draft'!H22*12),
IF($G$5="Current Pay Chart",'Pay Chart Draft'!H22,
IF($G$5="Proposed Pay Chart",'Pay Chart Draft'!H22*'AD TSP Chart'!$K$5+'Pay Chart Draft'!H22,
IF($N$5="No",$Q$5/IF($T$5="Weekly",52,
IF($T$5="Bi-Weekly",26,
IF($T$5="Semi-Monthly",24,12))),$Q$5/IF($T$5="Weekly",52,
IF($T$5="Bi-Weekly",26,
IF($T$5="Semi-Monthly",24,12))))))))</f>
        <v>0.36212683271506801</v>
      </c>
      <c r="I21" s="49">
        <f>IF('Pay Chart Draft'!I22="","",
IF($G$5="Withheld Percentage",$Q$5/('Pay Chart Draft'!I22*12),
IF($G$5="Current Pay Chart",'Pay Chart Draft'!I22,
IF($G$5="Proposed Pay Chart",'Pay Chart Draft'!I22*'AD TSP Chart'!$K$5+'Pay Chart Draft'!I22,
IF($N$5="No",$Q$5/IF($T$5="Weekly",52,
IF($T$5="Bi-Weekly",26,
IF($T$5="Semi-Monthly",24,12))),$Q$5/IF($T$5="Weekly",52,
IF($T$5="Bi-Weekly",26,
IF($T$5="Semi-Monthly",24,12))))))))</f>
        <v>0.34937385388333303</v>
      </c>
      <c r="J21" s="49">
        <f>IF('Pay Chart Draft'!J22="","",
IF($G$5="Withheld Percentage",$Q$5/('Pay Chart Draft'!J22*12),
IF($G$5="Current Pay Chart",'Pay Chart Draft'!J22,
IF($G$5="Proposed Pay Chart",'Pay Chart Draft'!J22*'AD TSP Chart'!$K$5+'Pay Chart Draft'!J22,
IF($N$5="No",$Q$5/IF($T$5="Weekly",52,
IF($T$5="Bi-Weekly",26,
IF($T$5="Semi-Monthly",24,12))),$Q$5/IF($T$5="Weekly",52,
IF($T$5="Bi-Weekly",26,
IF($T$5="Semi-Monthly",24,12))))))))</f>
        <v>0.33772874944810177</v>
      </c>
      <c r="K21" s="49">
        <f>IF('Pay Chart Draft'!K22="","",
IF($G$5="Withheld Percentage",$Q$5/('Pay Chart Draft'!K22*12),
IF($G$5="Current Pay Chart",'Pay Chart Draft'!K22,
IF($G$5="Proposed Pay Chart",'Pay Chart Draft'!K22*'AD TSP Chart'!$K$5+'Pay Chart Draft'!K22,
IF($N$5="No",$Q$5/IF($T$5="Weekly",52,
IF($T$5="Bi-Weekly",26,
IF($T$5="Semi-Monthly",24,12))),$Q$5/IF($T$5="Weekly",52,
IF($T$5="Bi-Weekly",26,
IF($T$5="Semi-Monthly",24,12))))))))</f>
        <v>0.32294246268045396</v>
      </c>
      <c r="L21" s="49">
        <f>IF('Pay Chart Draft'!L22="","",
IF($G$5="Withheld Percentage",$Q$5/('Pay Chart Draft'!L22*12),
IF($G$5="Current Pay Chart",'Pay Chart Draft'!L22,
IF($G$5="Proposed Pay Chart",'Pay Chart Draft'!L22*'AD TSP Chart'!$K$5+'Pay Chart Draft'!L22,
IF($N$5="No",$Q$5/IF($T$5="Weekly",52,
IF($T$5="Bi-Weekly",26,
IF($T$5="Semi-Monthly",24,12))),$Q$5/IF($T$5="Weekly",52,
IF($T$5="Bi-Weekly",26,
IF($T$5="Semi-Monthly",24,12))))))))</f>
        <v>0.32294246268045396</v>
      </c>
      <c r="M21" s="49">
        <f>IF('Pay Chart Draft'!M22="","",
IF($G$5="Withheld Percentage",$Q$5/('Pay Chart Draft'!M22*12),
IF($G$5="Current Pay Chart",'Pay Chart Draft'!M22,
IF($G$5="Proposed Pay Chart",'Pay Chart Draft'!M22*'AD TSP Chart'!$K$5+'Pay Chart Draft'!M22,
IF($N$5="No",$Q$5/IF($T$5="Weekly",52,
IF($T$5="Bi-Weekly",26,
IF($T$5="Semi-Monthly",24,12))),$Q$5/IF($T$5="Weekly",52,
IF($T$5="Bi-Weekly",26,
IF($T$5="Semi-Monthly",24,12))))))))</f>
        <v>0.32294246268045396</v>
      </c>
      <c r="N21" s="49">
        <f>IF('Pay Chart Draft'!N22="","",
IF($G$5="Withheld Percentage",$Q$5/('Pay Chart Draft'!N22*12),
IF($G$5="Current Pay Chart",'Pay Chart Draft'!N22,
IF($G$5="Proposed Pay Chart",'Pay Chart Draft'!N22*'AD TSP Chart'!$K$5+'Pay Chart Draft'!N22,
IF($N$5="No",$Q$5/IF($T$5="Weekly",52,
IF($T$5="Bi-Weekly",26,
IF($T$5="Semi-Monthly",24,12))),$Q$5/IF($T$5="Weekly",52,
IF($T$5="Bi-Weekly",26,
IF($T$5="Semi-Monthly",24,12))))))))</f>
        <v>0.32294246268045396</v>
      </c>
      <c r="O21" s="49">
        <f>IF('Pay Chart Draft'!O22="","",
IF($G$5="Withheld Percentage",$Q$5/('Pay Chart Draft'!O22*12),
IF($G$5="Current Pay Chart",'Pay Chart Draft'!O22,
IF($G$5="Proposed Pay Chart",'Pay Chart Draft'!O22*'AD TSP Chart'!$K$5+'Pay Chart Draft'!O22,
IF($N$5="No",$Q$5/IF($T$5="Weekly",52,
IF($T$5="Bi-Weekly",26,
IF($T$5="Semi-Monthly",24,12))),$Q$5/IF($T$5="Weekly",52,
IF($T$5="Bi-Weekly",26,
IF($T$5="Semi-Monthly",24,12))))))))</f>
        <v>0.32294246268045396</v>
      </c>
      <c r="P21" s="49">
        <f>IF('Pay Chart Draft'!P22="","",
IF($G$5="Withheld Percentage",$Q$5/('Pay Chart Draft'!P22*12),
IF($G$5="Current Pay Chart",'Pay Chart Draft'!P22,
IF($G$5="Proposed Pay Chart",'Pay Chart Draft'!P22*'AD TSP Chart'!$K$5+'Pay Chart Draft'!P22,
IF($N$5="No",$Q$5/IF($T$5="Weekly",52,
IF($T$5="Bi-Weekly",26,
IF($T$5="Semi-Monthly",24,12))),$Q$5/IF($T$5="Weekly",52,
IF($T$5="Bi-Weekly",26,
IF($T$5="Semi-Monthly",24,12))))))))</f>
        <v>0.32294246268045396</v>
      </c>
      <c r="Q21" s="49">
        <f>IF('Pay Chart Draft'!Q22="","",
IF($G$5="Withheld Percentage",$Q$5/('Pay Chart Draft'!Q22*12),
IF($G$5="Current Pay Chart",'Pay Chart Draft'!Q22,
IF($G$5="Proposed Pay Chart",'Pay Chart Draft'!Q22*'AD TSP Chart'!$K$5+'Pay Chart Draft'!Q22,
IF($N$5="No",$Q$5/IF($T$5="Weekly",52,
IF($T$5="Bi-Weekly",26,
IF($T$5="Semi-Monthly",24,12))),$Q$5/IF($T$5="Weekly",52,
IF($T$5="Bi-Weekly",26,
IF($T$5="Semi-Monthly",24,12))))))))</f>
        <v>0.32294246268045396</v>
      </c>
      <c r="R21" s="49">
        <f>IF('Pay Chart Draft'!R22="","",
IF($G$5="Withheld Percentage",$Q$5/('Pay Chart Draft'!R22*12),
IF($G$5="Current Pay Chart",'Pay Chart Draft'!R22,
IF($G$5="Proposed Pay Chart",'Pay Chart Draft'!R22*'AD TSP Chart'!$K$5+'Pay Chart Draft'!R22,
IF($N$5="No",$Q$5/IF($T$5="Weekly",52,
IF($T$5="Bi-Weekly",26,
IF($T$5="Semi-Monthly",24,12))),$Q$5/IF($T$5="Weekly",52,
IF($T$5="Bi-Weekly",26,
IF($T$5="Semi-Monthly",24,12))))))))</f>
        <v>0.32294246268045396</v>
      </c>
      <c r="S21" s="49">
        <f>IF('Pay Chart Draft'!S22="","",
IF($G$5="Withheld Percentage",$Q$5/('Pay Chart Draft'!S22*12),
IF($G$5="Current Pay Chart",'Pay Chart Draft'!S22,
IF($G$5="Proposed Pay Chart",'Pay Chart Draft'!S22*'AD TSP Chart'!$K$5+'Pay Chart Draft'!S22,
IF($N$5="No",$Q$5/IF($T$5="Weekly",52,
IF($T$5="Bi-Weekly",26,
IF($T$5="Semi-Monthly",24,12))),$Q$5/IF($T$5="Weekly",52,
IF($T$5="Bi-Weekly",26,
IF($T$5="Semi-Monthly",24,12))))))))</f>
        <v>0.32294246268045396</v>
      </c>
      <c r="T21" s="49">
        <f>IF('Pay Chart Draft'!T22="","",
IF($G$5="Withheld Percentage",$Q$5/('Pay Chart Draft'!T22*12),
IF($G$5="Current Pay Chart",'Pay Chart Draft'!T22,
IF($G$5="Proposed Pay Chart",'Pay Chart Draft'!T22*'AD TSP Chart'!$K$5+'Pay Chart Draft'!T22,
IF($N$5="No",$Q$5/IF($T$5="Weekly",52,
IF($T$5="Bi-Weekly",26,
IF($T$5="Semi-Monthly",24,12))),$Q$5/IF($T$5="Weekly",52,
IF($T$5="Bi-Weekly",26,
IF($T$5="Semi-Monthly",24,12))))))))</f>
        <v>0.32294246268045396</v>
      </c>
      <c r="U21" s="49">
        <f>IF('Pay Chart Draft'!U22="","",
IF($G$5="Withheld Percentage",$Q$5/('Pay Chart Draft'!U22*12),
IF($G$5="Current Pay Chart",'Pay Chart Draft'!U22,
IF($G$5="Proposed Pay Chart",'Pay Chart Draft'!U22*'AD TSP Chart'!$K$5+'Pay Chart Draft'!U22,
IF($N$5="No",$Q$5/IF($T$5="Weekly",52,
IF($T$5="Bi-Weekly",26,
IF($T$5="Semi-Monthly",24,12))),$Q$5/IF($T$5="Weekly",52,
IF($T$5="Bi-Weekly",26,
IF($T$5="Semi-Monthly",24,12))))))))</f>
        <v>0.32294246268045396</v>
      </c>
      <c r="V21" s="49">
        <f>IF('Pay Chart Draft'!V22="","",
IF($G$5="Withheld Percentage",$Q$5/('Pay Chart Draft'!V22*12),
IF($G$5="Current Pay Chart",'Pay Chart Draft'!V22,
IF($G$5="Proposed Pay Chart",'Pay Chart Draft'!V22*'AD TSP Chart'!$K$5+'Pay Chart Draft'!V22,
IF($N$5="No",$Q$5/IF($T$5="Weekly",52,
IF($T$5="Bi-Weekly",26,
IF($T$5="Semi-Monthly",24,12))),$Q$5/IF($T$5="Weekly",52,
IF($T$5="Bi-Weekly",26,
IF($T$5="Semi-Monthly",24,12))))))))</f>
        <v>0.32294246268045396</v>
      </c>
      <c r="W21" s="49">
        <f>IF('Pay Chart Draft'!W22="","",
IF($G$5="Withheld Percentage",$Q$5/('Pay Chart Draft'!W22*12),
IF($G$5="Current Pay Chart",'Pay Chart Draft'!W22,
IF($G$5="Proposed Pay Chart",'Pay Chart Draft'!W22*'AD TSP Chart'!$K$5+'Pay Chart Draft'!W22,
IF($N$5="No",$Q$5/IF($T$5="Weekly",52,
IF($T$5="Bi-Weekly",26,
IF($T$5="Semi-Monthly",24,12))),$Q$5/IF($T$5="Weekly",52,
IF($T$5="Bi-Weekly",26,
IF($T$5="Semi-Monthly",24,12))))))))</f>
        <v>0.32294246268045396</v>
      </c>
      <c r="X21" s="49">
        <f>IF('Pay Chart Draft'!X22="","",
IF($G$5="Withheld Percentage",$Q$5/('Pay Chart Draft'!X22*12),
IF($G$5="Current Pay Chart",'Pay Chart Draft'!X22,
IF($G$5="Proposed Pay Chart",'Pay Chart Draft'!X22*'AD TSP Chart'!$K$5+'Pay Chart Draft'!X22,
IF($N$5="No",$Q$5/IF($T$5="Weekly",52,
IF($T$5="Bi-Weekly",26,
IF($T$5="Semi-Monthly",24,12))),$Q$5/IF($T$5="Weekly",52,
IF($T$5="Bi-Weekly",26,
IF($T$5="Semi-Monthly",24,12))))))))</f>
        <v>0.32294246268045396</v>
      </c>
    </row>
    <row r="22" spans="2:24" ht="15.75" thickBot="1" x14ac:dyDescent="0.3">
      <c r="B22" s="17" t="str">
        <f>'Pay Chart Draft'!B23</f>
        <v>W-5</v>
      </c>
      <c r="C22" s="49" t="str">
        <f>IF('Pay Chart Draft'!C23="","",
IF($G$5="Withheld Percentage",$Q$5/('Pay Chart Draft'!C23*12),
IF($G$5="Current Pay Chart",'Pay Chart Draft'!C23,
IF($G$5="Proposed Pay Chart",'Pay Chart Draft'!C23*'AD TSP Chart'!$K$5+'Pay Chart Draft'!C23,
IF($N$5="No",$Q$5/IF($T$5="Weekly",52,
IF($T$5="Bi-Weekly",26,
IF($T$5="Semi-Monthly",24,12))),$Q$5/IF($T$5="Weekly",52,
IF($T$5="Bi-Weekly",26,
IF($T$5="Semi-Monthly",24,12))))))))</f>
        <v/>
      </c>
      <c r="D22" s="49" t="str">
        <f>IF('Pay Chart Draft'!D23="","",
IF($G$5="Withheld Percentage",$Q$5/('Pay Chart Draft'!D23*12),
IF($G$5="Current Pay Chart",'Pay Chart Draft'!D23,
IF($G$5="Proposed Pay Chart",'Pay Chart Draft'!D23*'AD TSP Chart'!$K$5+'Pay Chart Draft'!D23,
IF($N$5="No",$Q$5/IF($T$5="Weekly",52,
IF($T$5="Bi-Weekly",26,
IF($T$5="Semi-Monthly",24,12))),$Q$5/IF($T$5="Weekly",52,
IF($T$5="Bi-Weekly",26,
IF($T$5="Semi-Monthly",24,12))))))))</f>
        <v/>
      </c>
      <c r="E22" s="49" t="str">
        <f>IF('Pay Chart Draft'!E23="","",
IF($G$5="Withheld Percentage",$Q$5/('Pay Chart Draft'!E23*12),
IF($G$5="Current Pay Chart",'Pay Chart Draft'!E23,
IF($G$5="Proposed Pay Chart",'Pay Chart Draft'!E23*'AD TSP Chart'!$K$5+'Pay Chart Draft'!E23,
IF($N$5="No",$Q$5/IF($T$5="Weekly",52,
IF($T$5="Bi-Weekly",26,
IF($T$5="Semi-Monthly",24,12))),$Q$5/IF($T$5="Weekly",52,
IF($T$5="Bi-Weekly",26,
IF($T$5="Semi-Monthly",24,12))))))))</f>
        <v/>
      </c>
      <c r="F22" s="49" t="str">
        <f>IF('Pay Chart Draft'!F23="","",
IF($G$5="Withheld Percentage",$Q$5/('Pay Chart Draft'!F23*12),
IF($G$5="Current Pay Chart",'Pay Chart Draft'!F23,
IF($G$5="Proposed Pay Chart",'Pay Chart Draft'!F23*'AD TSP Chart'!$K$5+'Pay Chart Draft'!F23,
IF($N$5="No",$Q$5/IF($T$5="Weekly",52,
IF($T$5="Bi-Weekly",26,
IF($T$5="Semi-Monthly",24,12))),$Q$5/IF($T$5="Weekly",52,
IF($T$5="Bi-Weekly",26,
IF($T$5="Semi-Monthly",24,12))))))))</f>
        <v/>
      </c>
      <c r="G22" s="49" t="str">
        <f>IF('Pay Chart Draft'!G23="","",
IF($G$5="Withheld Percentage",$Q$5/('Pay Chart Draft'!G23*12),
IF($G$5="Current Pay Chart",'Pay Chart Draft'!G23,
IF($G$5="Proposed Pay Chart",'Pay Chart Draft'!G23*'AD TSP Chart'!$K$5+'Pay Chart Draft'!G23,
IF($N$5="No",$Q$5/IF($T$5="Weekly",52,
IF($T$5="Bi-Weekly",26,
IF($T$5="Semi-Monthly",24,12))),$Q$5/IF($T$5="Weekly",52,
IF($T$5="Bi-Weekly",26,
IF($T$5="Semi-Monthly",24,12))))))))</f>
        <v/>
      </c>
      <c r="H22" s="49" t="str">
        <f>IF('Pay Chart Draft'!H23="","",
IF($G$5="Withheld Percentage",$Q$5/('Pay Chart Draft'!H23*12),
IF($G$5="Current Pay Chart",'Pay Chart Draft'!H23,
IF($G$5="Proposed Pay Chart",'Pay Chart Draft'!H23*'AD TSP Chart'!$K$5+'Pay Chart Draft'!H23,
IF($N$5="No",$Q$5/IF($T$5="Weekly",52,
IF($T$5="Bi-Weekly",26,
IF($T$5="Semi-Monthly",24,12))),$Q$5/IF($T$5="Weekly",52,
IF($T$5="Bi-Weekly",26,
IF($T$5="Semi-Monthly",24,12))))))))</f>
        <v/>
      </c>
      <c r="I22" s="49" t="str">
        <f>IF('Pay Chart Draft'!I23="","",
IF($G$5="Withheld Percentage",$Q$5/('Pay Chart Draft'!I23*12),
IF($G$5="Current Pay Chart",'Pay Chart Draft'!I23,
IF($G$5="Proposed Pay Chart",'Pay Chart Draft'!I23*'AD TSP Chart'!$K$5+'Pay Chart Draft'!I23,
IF($N$5="No",$Q$5/IF($T$5="Weekly",52,
IF($T$5="Bi-Weekly",26,
IF($T$5="Semi-Monthly",24,12))),$Q$5/IF($T$5="Weekly",52,
IF($T$5="Bi-Weekly",26,
IF($T$5="Semi-Monthly",24,12))))))))</f>
        <v/>
      </c>
      <c r="J22" s="49" t="str">
        <f>IF('Pay Chart Draft'!J23="","",
IF($G$5="Withheld Percentage",$Q$5/('Pay Chart Draft'!J23*12),
IF($G$5="Current Pay Chart",'Pay Chart Draft'!J23,
IF($G$5="Proposed Pay Chart",'Pay Chart Draft'!J23*'AD TSP Chart'!$K$5+'Pay Chart Draft'!J23,
IF($N$5="No",$Q$5/IF($T$5="Weekly",52,
IF($T$5="Bi-Weekly",26,
IF($T$5="Semi-Monthly",24,12))),$Q$5/IF($T$5="Weekly",52,
IF($T$5="Bi-Weekly",26,
IF($T$5="Semi-Monthly",24,12))))))))</f>
        <v/>
      </c>
      <c r="K22" s="49" t="str">
        <f>IF('Pay Chart Draft'!K23="","",
IF($G$5="Withheld Percentage",$Q$5/('Pay Chart Draft'!K23*12),
IF($G$5="Current Pay Chart",'Pay Chart Draft'!K23,
IF($G$5="Proposed Pay Chart",'Pay Chart Draft'!K23*'AD TSP Chart'!$K$5+'Pay Chart Draft'!K23,
IF($N$5="No",$Q$5/IF($T$5="Weekly",52,
IF($T$5="Bi-Weekly",26,
IF($T$5="Semi-Monthly",24,12))),$Q$5/IF($T$5="Weekly",52,
IF($T$5="Bi-Weekly",26,
IF($T$5="Semi-Monthly",24,12))))))))</f>
        <v/>
      </c>
      <c r="L22" s="49" t="str">
        <f>IF('Pay Chart Draft'!L23="","",
IF($G$5="Withheld Percentage",$Q$5/('Pay Chart Draft'!L23*12),
IF($G$5="Current Pay Chart",'Pay Chart Draft'!L23,
IF($G$5="Proposed Pay Chart",'Pay Chart Draft'!L23*'AD TSP Chart'!$K$5+'Pay Chart Draft'!L23,
IF($N$5="No",$Q$5/IF($T$5="Weekly",52,
IF($T$5="Bi-Weekly",26,
IF($T$5="Semi-Monthly",24,12))),$Q$5/IF($T$5="Weekly",52,
IF($T$5="Bi-Weekly",26,
IF($T$5="Semi-Monthly",24,12))))))))</f>
        <v/>
      </c>
      <c r="M22" s="49" t="str">
        <f>IF('Pay Chart Draft'!M23="","",
IF($G$5="Withheld Percentage",$Q$5/('Pay Chart Draft'!M23*12),
IF($G$5="Current Pay Chart",'Pay Chart Draft'!M23,
IF($G$5="Proposed Pay Chart",'Pay Chart Draft'!M23*'AD TSP Chart'!$K$5+'Pay Chart Draft'!M23,
IF($N$5="No",$Q$5/IF($T$5="Weekly",52,
IF($T$5="Bi-Weekly",26,
IF($T$5="Semi-Monthly",24,12))),$Q$5/IF($T$5="Weekly",52,
IF($T$5="Bi-Weekly",26,
IF($T$5="Semi-Monthly",24,12))))))))</f>
        <v/>
      </c>
      <c r="N22" s="49">
        <f>IF('Pay Chart Draft'!N23="","",
IF($G$5="Withheld Percentage",$Q$5/('Pay Chart Draft'!N23*12),
IF($G$5="Current Pay Chart",'Pay Chart Draft'!N23,
IF($G$5="Proposed Pay Chart",'Pay Chart Draft'!N23*'AD TSP Chart'!$K$5+'Pay Chart Draft'!N23,
IF($N$5="No",$Q$5/IF($T$5="Weekly",52,
IF($T$5="Bi-Weekly",26,
IF($T$5="Semi-Monthly",24,12))),$Q$5/IF($T$5="Weekly",52,
IF($T$5="Bi-Weekly",26,
IF($T$5="Semi-Monthly",24,12))))))))</f>
        <v>0.20591756868606509</v>
      </c>
      <c r="O22" s="49">
        <f>IF('Pay Chart Draft'!O23="","",
IF($G$5="Withheld Percentage",$Q$5/('Pay Chart Draft'!O23*12),
IF($G$5="Current Pay Chart",'Pay Chart Draft'!O23,
IF($G$5="Proposed Pay Chart",'Pay Chart Draft'!O23*'AD TSP Chart'!$K$5+'Pay Chart Draft'!O23,
IF($N$5="No",$Q$5/IF($T$5="Weekly",52,
IF($T$5="Bi-Weekly",26,
IF($T$5="Semi-Monthly",24,12))),$Q$5/IF($T$5="Weekly",52,
IF($T$5="Bi-Weekly",26,
IF($T$5="Semi-Monthly",24,12))))))))</f>
        <v>0.19598170582476751</v>
      </c>
      <c r="P22" s="49">
        <f>IF('Pay Chart Draft'!P23="","",
IF($G$5="Withheld Percentage",$Q$5/('Pay Chart Draft'!P23*12),
IF($G$5="Current Pay Chart",'Pay Chart Draft'!P23,
IF($G$5="Proposed Pay Chart",'Pay Chart Draft'!P23*'AD TSP Chart'!$K$5+'Pay Chart Draft'!P23,
IF($N$5="No",$Q$5/IF($T$5="Weekly",52,
IF($T$5="Bi-Weekly",26,
IF($T$5="Semi-Monthly",24,12))),$Q$5/IF($T$5="Weekly",52,
IF($T$5="Bi-Weekly",26,
IF($T$5="Semi-Monthly",24,12))))))))</f>
        <v>0.18917163126850189</v>
      </c>
      <c r="Q22" s="49">
        <f>IF('Pay Chart Draft'!Q23="","",
IF($G$5="Withheld Percentage",$Q$5/('Pay Chart Draft'!Q23*12),
IF($G$5="Current Pay Chart",'Pay Chart Draft'!Q23,
IF($G$5="Proposed Pay Chart",'Pay Chart Draft'!Q23*'AD TSP Chart'!$K$5+'Pay Chart Draft'!Q23,
IF($N$5="No",$Q$5/IF($T$5="Weekly",52,
IF($T$5="Bi-Weekly",26,
IF($T$5="Semi-Monthly",24,12))),$Q$5/IF($T$5="Weekly",52,
IF($T$5="Bi-Weekly",26,
IF($T$5="Semi-Monthly",24,12))))))))</f>
        <v>0.18218141358557904</v>
      </c>
      <c r="R22" s="49">
        <f>IF('Pay Chart Draft'!R23="","",
IF($G$5="Withheld Percentage",$Q$5/('Pay Chart Draft'!R23*12),
IF($G$5="Current Pay Chart",'Pay Chart Draft'!R23,
IF($G$5="Proposed Pay Chart",'Pay Chart Draft'!R23*'AD TSP Chart'!$K$5+'Pay Chart Draft'!R23,
IF($N$5="No",$Q$5/IF($T$5="Weekly",52,
IF($T$5="Bi-Weekly",26,
IF($T$5="Semi-Monthly",24,12))),$Q$5/IF($T$5="Weekly",52,
IF($T$5="Bi-Weekly",26,
IF($T$5="Semi-Monthly",24,12))))))))</f>
        <v>0.18218141358557904</v>
      </c>
      <c r="S22" s="49">
        <f>IF('Pay Chart Draft'!S23="","",
IF($G$5="Withheld Percentage",$Q$5/('Pay Chart Draft'!S23*12),
IF($G$5="Current Pay Chart",'Pay Chart Draft'!S23,
IF($G$5="Proposed Pay Chart",'Pay Chart Draft'!S23*'AD TSP Chart'!$K$5+'Pay Chart Draft'!S23,
IF($N$5="No",$Q$5/IF($T$5="Weekly",52,
IF($T$5="Bi-Weekly",26,
IF($T$5="Semi-Monthly",24,12))),$Q$5/IF($T$5="Weekly",52,
IF($T$5="Bi-Weekly",26,
IF($T$5="Semi-Monthly",24,12))))))))</f>
        <v>0.17348945691875955</v>
      </c>
      <c r="T22" s="49">
        <f>IF('Pay Chart Draft'!T23="","",
IF($G$5="Withheld Percentage",$Q$5/('Pay Chart Draft'!T23*12),
IF($G$5="Current Pay Chart",'Pay Chart Draft'!T23,
IF($G$5="Proposed Pay Chart",'Pay Chart Draft'!T23*'AD TSP Chart'!$K$5+'Pay Chart Draft'!T23,
IF($N$5="No",$Q$5/IF($T$5="Weekly",52,
IF($T$5="Bi-Weekly",26,
IF($T$5="Semi-Monthly",24,12))),$Q$5/IF($T$5="Weekly",52,
IF($T$5="Bi-Weekly",26,
IF($T$5="Semi-Monthly",24,12))))))))</f>
        <v>0.17348945691875955</v>
      </c>
      <c r="U22" s="49">
        <f>IF('Pay Chart Draft'!U23="","",
IF($G$5="Withheld Percentage",$Q$5/('Pay Chart Draft'!U23*12),
IF($G$5="Current Pay Chart",'Pay Chart Draft'!U23,
IF($G$5="Proposed Pay Chart",'Pay Chart Draft'!U23*'AD TSP Chart'!$K$5+'Pay Chart Draft'!U23,
IF($N$5="No",$Q$5/IF($T$5="Weekly",52,
IF($T$5="Bi-Weekly",26,
IF($T$5="Semi-Monthly",24,12))),$Q$5/IF($T$5="Weekly",52,
IF($T$5="Bi-Weekly",26,
IF($T$5="Semi-Monthly",24,12))))))))</f>
        <v>0.16523836238304346</v>
      </c>
      <c r="V22" s="49">
        <f>IF('Pay Chart Draft'!V23="","",
IF($G$5="Withheld Percentage",$Q$5/('Pay Chart Draft'!V23*12),
IF($G$5="Current Pay Chart",'Pay Chart Draft'!V23,
IF($G$5="Proposed Pay Chart",'Pay Chart Draft'!V23*'AD TSP Chart'!$K$5+'Pay Chart Draft'!V23,
IF($N$5="No",$Q$5/IF($T$5="Weekly",52,
IF($T$5="Bi-Weekly",26,
IF($T$5="Semi-Monthly",24,12))),$Q$5/IF($T$5="Weekly",52,
IF($T$5="Bi-Weekly",26,
IF($T$5="Semi-Monthly",24,12))))))))</f>
        <v>0.16523836238304346</v>
      </c>
      <c r="W22" s="49">
        <f>IF('Pay Chart Draft'!W23="","",
IF($G$5="Withheld Percentage",$Q$5/('Pay Chart Draft'!W23*12),
IF($G$5="Current Pay Chart",'Pay Chart Draft'!W23,
IF($G$5="Proposed Pay Chart",'Pay Chart Draft'!W23*'AD TSP Chart'!$K$5+'Pay Chart Draft'!W23,
IF($N$5="No",$Q$5/IF($T$5="Weekly",52,
IF($T$5="Bi-Weekly",26,
IF($T$5="Semi-Monthly",24,12))),$Q$5/IF($T$5="Weekly",52,
IF($T$5="Bi-Weekly",26,
IF($T$5="Semi-Monthly",24,12))))))))</f>
        <v>0.15735725777728654</v>
      </c>
      <c r="X22" s="49">
        <f>IF('Pay Chart Draft'!X23="","",
IF($G$5="Withheld Percentage",$Q$5/('Pay Chart Draft'!X23*12),
IF($G$5="Current Pay Chart",'Pay Chart Draft'!X23,
IF($G$5="Proposed Pay Chart",'Pay Chart Draft'!X23*'AD TSP Chart'!$K$5+'Pay Chart Draft'!X23,
IF($N$5="No",$Q$5/IF($T$5="Weekly",52,
IF($T$5="Bi-Weekly",26,
IF($T$5="Semi-Monthly",24,12))),$Q$5/IF($T$5="Weekly",52,
IF($T$5="Bi-Weekly",26,
IF($T$5="Semi-Monthly",24,12))))))))</f>
        <v>0.15735725777728654</v>
      </c>
    </row>
    <row r="23" spans="2:24" ht="15.75" thickBot="1" x14ac:dyDescent="0.3">
      <c r="B23" s="17" t="str">
        <f>'Pay Chart Draft'!B24</f>
        <v>W-4</v>
      </c>
      <c r="C23" s="49">
        <f>IF('Pay Chart Draft'!C24="","",
IF($G$5="Withheld Percentage",$Q$5/('Pay Chart Draft'!C24*12),
IF($G$5="Current Pay Chart",'Pay Chart Draft'!C24,
IF($G$5="Proposed Pay Chart",'Pay Chart Draft'!C24*'AD TSP Chart'!$K$5+'Pay Chart Draft'!C24,
IF($N$5="No",$Q$5/IF($T$5="Weekly",52,
IF($T$5="Bi-Weekly",26,
IF($T$5="Semi-Monthly",24,12))),$Q$5/IF($T$5="Weekly",52,
IF($T$5="Bi-Weekly",26,
IF($T$5="Semi-Monthly",24,12))))))))</f>
        <v>0.36710719530102792</v>
      </c>
      <c r="D23" s="49">
        <f>IF('Pay Chart Draft'!D24="","",
IF($G$5="Withheld Percentage",$Q$5/('Pay Chart Draft'!D24*12),
IF($G$5="Current Pay Chart",'Pay Chart Draft'!D24,
IF($G$5="Proposed Pay Chart",'Pay Chart Draft'!D24*'AD TSP Chart'!$K$5+'Pay Chart Draft'!D24,
IF($N$5="No",$Q$5/IF($T$5="Weekly",52,
IF($T$5="Bi-Weekly",26,
IF($T$5="Semi-Monthly",24,12))),$Q$5/IF($T$5="Weekly",52,
IF($T$5="Bi-Weekly",26,
IF($T$5="Semi-Monthly",24,12))))))))</f>
        <v>0.34039359462277752</v>
      </c>
      <c r="E23" s="49">
        <f>IF('Pay Chart Draft'!E24="","",
IF($G$5="Withheld Percentage",$Q$5/('Pay Chart Draft'!E24*12),
IF($G$5="Current Pay Chart",'Pay Chart Draft'!E24,
IF($G$5="Proposed Pay Chart",'Pay Chart Draft'!E24*'AD TSP Chart'!$K$5+'Pay Chart Draft'!E24,
IF($N$5="No",$Q$5/IF($T$5="Weekly",52,
IF($T$5="Bi-Weekly",26,
IF($T$5="Semi-Monthly",24,12))),$Q$5/IF($T$5="Weekly",52,
IF($T$5="Bi-Weekly",26,
IF($T$5="Semi-Monthly",24,12))))))))</f>
        <v>0.33089920648756144</v>
      </c>
      <c r="F23" s="49">
        <f>IF('Pay Chart Draft'!F24="","",
IF($G$5="Withheld Percentage",$Q$5/('Pay Chart Draft'!F24*12),
IF($G$5="Current Pay Chart",'Pay Chart Draft'!F24,
IF($G$5="Proposed Pay Chart",'Pay Chart Draft'!F24*'AD TSP Chart'!$K$5+'Pay Chart Draft'!F24,
IF($N$5="No",$Q$5/IF($T$5="Weekly",52,
IF($T$5="Bi-Weekly",26,
IF($T$5="Semi-Monthly",24,12))),$Q$5/IF($T$5="Weekly",52,
IF($T$5="Bi-Weekly",26,
IF($T$5="Semi-Monthly",24,12))))))))</f>
        <v>0.3220475310736593</v>
      </c>
      <c r="G23" s="49">
        <f>IF('Pay Chart Draft'!G24="","",
IF($G$5="Withheld Percentage",$Q$5/('Pay Chart Draft'!G24*12),
IF($G$5="Current Pay Chart",'Pay Chart Draft'!G24,
IF($G$5="Proposed Pay Chart",'Pay Chart Draft'!G24*'AD TSP Chart'!$K$5+'Pay Chart Draft'!G24,
IF($N$5="No",$Q$5/IF($T$5="Weekly",52,
IF($T$5="Bi-Weekly",26,
IF($T$5="Semi-Monthly",24,12))),$Q$5/IF($T$5="Weekly",52,
IF($T$5="Bi-Weekly",26,
IF($T$5="Semi-Monthly",24,12))))))))</f>
        <v>0.30787437524029215</v>
      </c>
      <c r="H23" s="49">
        <f>IF('Pay Chart Draft'!H24="","",
IF($G$5="Withheld Percentage",$Q$5/('Pay Chart Draft'!H24*12),
IF($G$5="Current Pay Chart",'Pay Chart Draft'!H24,
IF($G$5="Proposed Pay Chart",'Pay Chart Draft'!H24*'AD TSP Chart'!$K$5+'Pay Chart Draft'!H24,
IF($N$5="No",$Q$5/IF($T$5="Weekly",52,
IF($T$5="Bi-Weekly",26,
IF($T$5="Semi-Monthly",24,12))),$Q$5/IF($T$5="Weekly",52,
IF($T$5="Bi-Weekly",26,
IF($T$5="Semi-Monthly",24,12))))))))</f>
        <v>0.29503364822778322</v>
      </c>
      <c r="I23" s="49">
        <f>IF('Pay Chart Draft'!I24="","",
IF($G$5="Withheld Percentage",$Q$5/('Pay Chart Draft'!I24*12),
IF($G$5="Current Pay Chart",'Pay Chart Draft'!I24,
IF($G$5="Proposed Pay Chart",'Pay Chart Draft'!I24*'AD TSP Chart'!$K$5+'Pay Chart Draft'!I24,
IF($N$5="No",$Q$5/IF($T$5="Weekly",52,
IF($T$5="Bi-Weekly",26,
IF($T$5="Semi-Monthly",24,12))),$Q$5/IF($T$5="Weekly",52,
IF($T$5="Bi-Weekly",26,
IF($T$5="Semi-Monthly",24,12))))))))</f>
        <v>0.28306628445814203</v>
      </c>
      <c r="J23" s="49">
        <f>IF('Pay Chart Draft'!J24="","",
IF($G$5="Withheld Percentage",$Q$5/('Pay Chart Draft'!J24*12),
IF($G$5="Current Pay Chart",'Pay Chart Draft'!J24,
IF($G$5="Proposed Pay Chart",'Pay Chart Draft'!J24*'AD TSP Chart'!$K$5+'Pay Chart Draft'!J24,
IF($N$5="No",$Q$5/IF($T$5="Weekly",52,
IF($T$5="Bi-Weekly",26,
IF($T$5="Semi-Monthly",24,12))),$Q$5/IF($T$5="Weekly",52,
IF($T$5="Bi-Weekly",26,
IF($T$5="Semi-Monthly",24,12))))))))</f>
        <v>0.26681868824123528</v>
      </c>
      <c r="K23" s="49">
        <f>IF('Pay Chart Draft'!K24="","",
IF($G$5="Withheld Percentage",$Q$5/('Pay Chart Draft'!K24*12),
IF($G$5="Current Pay Chart",'Pay Chart Draft'!K24,
IF($G$5="Proposed Pay Chart",'Pay Chart Draft'!K24*'AD TSP Chart'!$K$5+'Pay Chart Draft'!K24,
IF($N$5="No",$Q$5/IF($T$5="Weekly",52,
IF($T$5="Bi-Weekly",26,
IF($T$5="Semi-Monthly",24,12))),$Q$5/IF($T$5="Weekly",52,
IF($T$5="Bi-Weekly",26,
IF($T$5="Semi-Monthly",24,12))))))))</f>
        <v>0.25402348416132592</v>
      </c>
      <c r="L23" s="49">
        <f>IF('Pay Chart Draft'!L24="","",
IF($G$5="Withheld Percentage",$Q$5/('Pay Chart Draft'!L24*12),
IF($G$5="Current Pay Chart",'Pay Chart Draft'!L24,
IF($G$5="Proposed Pay Chart",'Pay Chart Draft'!L24*'AD TSP Chart'!$K$5+'Pay Chart Draft'!L24,
IF($N$5="No",$Q$5/IF($T$5="Weekly",52,
IF($T$5="Bi-Weekly",26,
IF($T$5="Semi-Monthly",24,12))),$Q$5/IF($T$5="Weekly",52,
IF($T$5="Bi-Weekly",26,
IF($T$5="Semi-Monthly",24,12))))))))</f>
        <v>0.24293704967766402</v>
      </c>
      <c r="M23" s="49">
        <f>IF('Pay Chart Draft'!M24="","",
IF($G$5="Withheld Percentage",$Q$5/('Pay Chart Draft'!M24*12),
IF($G$5="Current Pay Chart",'Pay Chart Draft'!M24,
IF($G$5="Proposed Pay Chart",'Pay Chart Draft'!M24*'AD TSP Chart'!$K$5+'Pay Chart Draft'!M24,
IF($N$5="No",$Q$5/IF($T$5="Weekly",52,
IF($T$5="Bi-Weekly",26,
IF($T$5="Semi-Monthly",24,12))),$Q$5/IF($T$5="Weekly",52,
IF($T$5="Bi-Weekly",26,
IF($T$5="Semi-Monthly",24,12))))))))</f>
        <v>0.2345516288180429</v>
      </c>
      <c r="N23" s="49">
        <f>IF('Pay Chart Draft'!N24="","",
IF($G$5="Withheld Percentage",$Q$5/('Pay Chart Draft'!N24*12),
IF($G$5="Current Pay Chart",'Pay Chart Draft'!N24,
IF($G$5="Proposed Pay Chart",'Pay Chart Draft'!N24*'AD TSP Chart'!$K$5+'Pay Chart Draft'!N24,
IF($N$5="No",$Q$5/IF($T$5="Weekly",52,
IF($T$5="Bi-Weekly",26,
IF($T$5="Semi-Monthly",24,12))),$Q$5/IF($T$5="Weekly",52,
IF($T$5="Bi-Weekly",26,
IF($T$5="Semi-Monthly",24,12))))))))</f>
        <v>0.22691549888202608</v>
      </c>
      <c r="O23" s="49">
        <f>IF('Pay Chart Draft'!O24="","",
IF($G$5="Withheld Percentage",$Q$5/('Pay Chart Draft'!O24*12),
IF($G$5="Current Pay Chart",'Pay Chart Draft'!O24,
IF($G$5="Proposed Pay Chart",'Pay Chart Draft'!O24*'AD TSP Chart'!$K$5+'Pay Chart Draft'!O24,
IF($N$5="No",$Q$5/IF($T$5="Weekly",52,
IF($T$5="Bi-Weekly",26,
IF($T$5="Semi-Monthly",24,12))),$Q$5/IF($T$5="Weekly",52,
IF($T$5="Bi-Weekly",26,
IF($T$5="Semi-Monthly",24,12))))))))</f>
        <v>0.21656820736458679</v>
      </c>
      <c r="P23" s="49">
        <f>IF('Pay Chart Draft'!P24="","",
IF($G$5="Withheld Percentage",$Q$5/('Pay Chart Draft'!P24*12),
IF($G$5="Current Pay Chart",'Pay Chart Draft'!P24,
IF($G$5="Proposed Pay Chart",'Pay Chart Draft'!P24*'AD TSP Chart'!$K$5+'Pay Chart Draft'!P24,
IF($N$5="No",$Q$5/IF($T$5="Weekly",52,
IF($T$5="Bi-Weekly",26,
IF($T$5="Semi-Monthly",24,12))),$Q$5/IF($T$5="Weekly",52,
IF($T$5="Bi-Weekly",26,
IF($T$5="Semi-Monthly",24,12))))))))</f>
        <v>0.20874828419093239</v>
      </c>
      <c r="Q23" s="49">
        <f>IF('Pay Chart Draft'!Q24="","",
IF($G$5="Withheld Percentage",$Q$5/('Pay Chart Draft'!Q24*12),
IF($G$5="Current Pay Chart",'Pay Chart Draft'!Q24,
IF($G$5="Proposed Pay Chart",'Pay Chart Draft'!Q24*'AD TSP Chart'!$K$5+'Pay Chart Draft'!Q24,
IF($N$5="No",$Q$5/IF($T$5="Weekly",52,
IF($T$5="Bi-Weekly",26,
IF($T$5="Semi-Monthly",24,12))),$Q$5/IF($T$5="Weekly",52,
IF($T$5="Bi-Weekly",26,
IF($T$5="Semi-Monthly",24,12))))))))</f>
        <v>0.20048742894921118</v>
      </c>
      <c r="R23" s="49">
        <f>IF('Pay Chart Draft'!R24="","",
IF($G$5="Withheld Percentage",$Q$5/('Pay Chart Draft'!R24*12),
IF($G$5="Current Pay Chart",'Pay Chart Draft'!R24,
IF($G$5="Proposed Pay Chart",'Pay Chart Draft'!R24*'AD TSP Chart'!$K$5+'Pay Chart Draft'!R24,
IF($N$5="No",$Q$5/IF($T$5="Weekly",52,
IF($T$5="Bi-Weekly",26,
IF($T$5="Semi-Monthly",24,12))),$Q$5/IF($T$5="Weekly",52,
IF($T$5="Bi-Weekly",26,
IF($T$5="Semi-Monthly",24,12))))))))</f>
        <v>0.20048742894921118</v>
      </c>
      <c r="S23" s="49">
        <f>IF('Pay Chart Draft'!S24="","",
IF($G$5="Withheld Percentage",$Q$5/('Pay Chart Draft'!S24*12),
IF($G$5="Current Pay Chart",'Pay Chart Draft'!S24,
IF($G$5="Proposed Pay Chart",'Pay Chart Draft'!S24*'AD TSP Chart'!$K$5+'Pay Chart Draft'!S24,
IF($N$5="No",$Q$5/IF($T$5="Weekly",52,
IF($T$5="Bi-Weekly",26,
IF($T$5="Semi-Monthly",24,12))),$Q$5/IF($T$5="Weekly",52,
IF($T$5="Bi-Weekly",26,
IF($T$5="Semi-Monthly",24,12))))))))</f>
        <v>0.19656349480305296</v>
      </c>
      <c r="T23" s="49">
        <f>IF('Pay Chart Draft'!T24="","",
IF($G$5="Withheld Percentage",$Q$5/('Pay Chart Draft'!T24*12),
IF($G$5="Current Pay Chart",'Pay Chart Draft'!T24,
IF($G$5="Proposed Pay Chart",'Pay Chart Draft'!T24*'AD TSP Chart'!$K$5+'Pay Chart Draft'!T24,
IF($N$5="No",$Q$5/IF($T$5="Weekly",52,
IF($T$5="Bi-Weekly",26,
IF($T$5="Semi-Monthly",24,12))),$Q$5/IF($T$5="Weekly",52,
IF($T$5="Bi-Weekly",26,
IF($T$5="Semi-Monthly",24,12))))))))</f>
        <v>0.19656349480305296</v>
      </c>
      <c r="U23" s="49">
        <f>IF('Pay Chart Draft'!U24="","",
IF($G$5="Withheld Percentage",$Q$5/('Pay Chart Draft'!U24*12),
IF($G$5="Current Pay Chart",'Pay Chart Draft'!U24,
IF($G$5="Proposed Pay Chart",'Pay Chart Draft'!U24*'AD TSP Chart'!$K$5+'Pay Chart Draft'!U24,
IF($N$5="No",$Q$5/IF($T$5="Weekly",52,
IF($T$5="Bi-Weekly",26,
IF($T$5="Semi-Monthly",24,12))),$Q$5/IF($T$5="Weekly",52,
IF($T$5="Bi-Weekly",26,
IF($T$5="Semi-Monthly",24,12))))))))</f>
        <v>0.19656349480305296</v>
      </c>
      <c r="V23" s="49">
        <f>IF('Pay Chart Draft'!V24="","",
IF($G$5="Withheld Percentage",$Q$5/('Pay Chart Draft'!V24*12),
IF($G$5="Current Pay Chart",'Pay Chart Draft'!V24,
IF($G$5="Proposed Pay Chart",'Pay Chart Draft'!V24*'AD TSP Chart'!$K$5+'Pay Chart Draft'!V24,
IF($N$5="No",$Q$5/IF($T$5="Weekly",52,
IF($T$5="Bi-Weekly",26,
IF($T$5="Semi-Monthly",24,12))),$Q$5/IF($T$5="Weekly",52,
IF($T$5="Bi-Weekly",26,
IF($T$5="Semi-Monthly",24,12))))))))</f>
        <v>0.19656349480305296</v>
      </c>
      <c r="W23" s="49">
        <f>IF('Pay Chart Draft'!W24="","",
IF($G$5="Withheld Percentage",$Q$5/('Pay Chart Draft'!W24*12),
IF($G$5="Current Pay Chart",'Pay Chart Draft'!W24,
IF($G$5="Proposed Pay Chart",'Pay Chart Draft'!W24*'AD TSP Chart'!$K$5+'Pay Chart Draft'!W24,
IF($N$5="No",$Q$5/IF($T$5="Weekly",52,
IF($T$5="Bi-Weekly",26,
IF($T$5="Semi-Monthly",24,12))),$Q$5/IF($T$5="Weekly",52,
IF($T$5="Bi-Weekly",26,
IF($T$5="Semi-Monthly",24,12))))))))</f>
        <v>0.19656349480305296</v>
      </c>
      <c r="X23" s="49">
        <f>IF('Pay Chart Draft'!X24="","",
IF($G$5="Withheld Percentage",$Q$5/('Pay Chart Draft'!X24*12),
IF($G$5="Current Pay Chart",'Pay Chart Draft'!X24,
IF($G$5="Proposed Pay Chart",'Pay Chart Draft'!X24*'AD TSP Chart'!$K$5+'Pay Chart Draft'!X24,
IF($N$5="No",$Q$5/IF($T$5="Weekly",52,
IF($T$5="Bi-Weekly",26,
IF($T$5="Semi-Monthly",24,12))),$Q$5/IF($T$5="Weekly",52,
IF($T$5="Bi-Weekly",26,
IF($T$5="Semi-Monthly",24,12))))))))</f>
        <v>0.19656349480305296</v>
      </c>
    </row>
    <row r="24" spans="2:24" ht="15.75" thickBot="1" x14ac:dyDescent="0.3">
      <c r="B24" s="17" t="str">
        <f>'Pay Chart Draft'!B25</f>
        <v>W-3</v>
      </c>
      <c r="C24" s="49">
        <f>IF('Pay Chart Draft'!C25="","",
IF($G$5="Withheld Percentage",$Q$5/('Pay Chart Draft'!C25*12),
IF($G$5="Current Pay Chart",'Pay Chart Draft'!C25,
IF($G$5="Proposed Pay Chart",'Pay Chart Draft'!C25*'AD TSP Chart'!$K$5+'Pay Chart Draft'!C25,
IF($N$5="No",$Q$5/IF($T$5="Weekly",52,
IF($T$5="Bi-Weekly",26,
IF($T$5="Semi-Monthly",24,12))),$Q$5/IF($T$5="Weekly",52,
IF($T$5="Bi-Weekly",26,
IF($T$5="Semi-Monthly",24,12))))))))</f>
        <v>0.40090428361337971</v>
      </c>
      <c r="D24" s="49">
        <f>IF('Pay Chart Draft'!D25="","",
IF($G$5="Withheld Percentage",$Q$5/('Pay Chart Draft'!D25*12),
IF($G$5="Current Pay Chart",'Pay Chart Draft'!D25,
IF($G$5="Proposed Pay Chart",'Pay Chart Draft'!D25*'AD TSP Chart'!$K$5+'Pay Chart Draft'!D25,
IF($N$5="No",$Q$5/IF($T$5="Weekly",52,
IF($T$5="Bi-Weekly",26,
IF($T$5="Semi-Monthly",24,12))),$Q$5/IF($T$5="Weekly",52,
IF($T$5="Bi-Weekly",26,
IF($T$5="Semi-Monthly",24,12))))))))</f>
        <v>0.38488979009425106</v>
      </c>
      <c r="E24" s="49">
        <f>IF('Pay Chart Draft'!E25="","",
IF($G$5="Withheld Percentage",$Q$5/('Pay Chart Draft'!E25*12),
IF($G$5="Current Pay Chart",'Pay Chart Draft'!E25,
IF($G$5="Proposed Pay Chart",'Pay Chart Draft'!E25*'AD TSP Chart'!$K$5+'Pay Chart Draft'!E25,
IF($N$5="No",$Q$5/IF($T$5="Weekly",52,
IF($T$5="Bi-Weekly",26,
IF($T$5="Semi-Monthly",24,12))),$Q$5/IF($T$5="Weekly",52,
IF($T$5="Bi-Weekly",26,
IF($T$5="Semi-Monthly",24,12))))))))</f>
        <v>0.36969710085336915</v>
      </c>
      <c r="F24" s="49">
        <f>IF('Pay Chart Draft'!F25="","",
IF($G$5="Withheld Percentage",$Q$5/('Pay Chart Draft'!F25*12),
IF($G$5="Current Pay Chart",'Pay Chart Draft'!F25,
IF($G$5="Proposed Pay Chart",'Pay Chart Draft'!F25*'AD TSP Chart'!$K$5+'Pay Chart Draft'!F25,
IF($N$5="No",$Q$5/IF($T$5="Weekly",52,
IF($T$5="Bi-Weekly",26,
IF($T$5="Semi-Monthly",24,12))),$Q$5/IF($T$5="Weekly",52,
IF($T$5="Bi-Weekly",26,
IF($T$5="Semi-Monthly",24,12))))))))</f>
        <v>0.36500509226616523</v>
      </c>
      <c r="G24" s="49">
        <f>IF('Pay Chart Draft'!G25="","",
IF($G$5="Withheld Percentage",$Q$5/('Pay Chart Draft'!G25*12),
IF($G$5="Current Pay Chart",'Pay Chart Draft'!G25,
IF($G$5="Proposed Pay Chart",'Pay Chart Draft'!G25*'AD TSP Chart'!$K$5+'Pay Chart Draft'!G25,
IF($N$5="No",$Q$5/IF($T$5="Weekly",52,
IF($T$5="Bi-Weekly",26,
IF($T$5="Semi-Monthly",24,12))),$Q$5/IF($T$5="Weekly",52,
IF($T$5="Bi-Weekly",26,
IF($T$5="Semi-Monthly",24,12))))))))</f>
        <v>0.35072951739618402</v>
      </c>
      <c r="H24" s="49">
        <f>IF('Pay Chart Draft'!H25="","",
IF($G$5="Withheld Percentage",$Q$5/('Pay Chart Draft'!H25*12),
IF($G$5="Current Pay Chart",'Pay Chart Draft'!H25,
IF($G$5="Proposed Pay Chart",'Pay Chart Draft'!H25*'AD TSP Chart'!$K$5+'Pay Chart Draft'!H25,
IF($N$5="No",$Q$5/IF($T$5="Weekly",52,
IF($T$5="Bi-Weekly",26,
IF($T$5="Semi-Monthly",24,12))),$Q$5/IF($T$5="Weekly",52,
IF($T$5="Bi-Weekly",26,
IF($T$5="Semi-Monthly",24,12))))))))</f>
        <v>0.32562010775642986</v>
      </c>
      <c r="I24" s="49">
        <f>IF('Pay Chart Draft'!I25="","",
IF($G$5="Withheld Percentage",$Q$5/('Pay Chart Draft'!I25*12),
IF($G$5="Current Pay Chart",'Pay Chart Draft'!I25,
IF($G$5="Proposed Pay Chart",'Pay Chart Draft'!I25*'AD TSP Chart'!$K$5+'Pay Chart Draft'!I25,
IF($N$5="No",$Q$5/IF($T$5="Weekly",52,
IF($T$5="Bi-Weekly",26,
IF($T$5="Semi-Monthly",24,12))),$Q$5/IF($T$5="Weekly",52,
IF($T$5="Bi-Weekly",26,
IF($T$5="Semi-Monthly",24,12))))))))</f>
        <v>0.30304105393243808</v>
      </c>
      <c r="J24" s="49">
        <f>IF('Pay Chart Draft'!J25="","",
IF($G$5="Withheld Percentage",$Q$5/('Pay Chart Draft'!J25*12),
IF($G$5="Current Pay Chart",'Pay Chart Draft'!J25,
IF($G$5="Proposed Pay Chart",'Pay Chart Draft'!J25*'AD TSP Chart'!$K$5+'Pay Chart Draft'!J25,
IF($N$5="No",$Q$5/IF($T$5="Weekly",52,
IF($T$5="Bi-Weekly",26,
IF($T$5="Semi-Monthly",24,12))),$Q$5/IF($T$5="Weekly",52,
IF($T$5="Bi-Weekly",26,
IF($T$5="Semi-Monthly",24,12))))))))</f>
        <v>0.29345243207649802</v>
      </c>
      <c r="K24" s="49">
        <f>IF('Pay Chart Draft'!K25="","",
IF($G$5="Withheld Percentage",$Q$5/('Pay Chart Draft'!K25*12),
IF($G$5="Current Pay Chart",'Pay Chart Draft'!K25,
IF($G$5="Proposed Pay Chart",'Pay Chart Draft'!K25*'AD TSP Chart'!$K$5+'Pay Chart Draft'!K25,
IF($N$5="No",$Q$5/IF($T$5="Weekly",52,
IF($T$5="Bi-Weekly",26,
IF($T$5="Semi-Monthly",24,12))),$Q$5/IF($T$5="Weekly",52,
IF($T$5="Bi-Weekly",26,
IF($T$5="Semi-Monthly",24,12))))))))</f>
        <v>0.28308035615651439</v>
      </c>
      <c r="L24" s="49">
        <f>IF('Pay Chart Draft'!L25="","",
IF($G$5="Withheld Percentage",$Q$5/('Pay Chart Draft'!L25*12),
IF($G$5="Current Pay Chart",'Pay Chart Draft'!L25,
IF($G$5="Proposed Pay Chart",'Pay Chart Draft'!L25*'AD TSP Chart'!$K$5+'Pay Chart Draft'!L25,
IF($N$5="No",$Q$5/IF($T$5="Weekly",52,
IF($T$5="Bi-Weekly",26,
IF($T$5="Semi-Monthly",24,12))),$Q$5/IF($T$5="Weekly",52,
IF($T$5="Bi-Weekly",26,
IF($T$5="Semi-Monthly",24,12))))))))</f>
        <v>0.27316724764676409</v>
      </c>
      <c r="M24" s="49">
        <f>IF('Pay Chart Draft'!M25="","",
IF($G$5="Withheld Percentage",$Q$5/('Pay Chart Draft'!M25*12),
IF($G$5="Current Pay Chart",'Pay Chart Draft'!M25,
IF($G$5="Proposed Pay Chart",'Pay Chart Draft'!M25*'AD TSP Chart'!$K$5+'Pay Chart Draft'!M25,
IF($N$5="No",$Q$5/IF($T$5="Weekly",52,
IF($T$5="Bi-Weekly",26,
IF($T$5="Semi-Monthly",24,12))),$Q$5/IF($T$5="Weekly",52,
IF($T$5="Bi-Weekly",26,
IF($T$5="Semi-Monthly",24,12))))))))</f>
        <v>0.2569347310582703</v>
      </c>
      <c r="N24" s="49">
        <f>IF('Pay Chart Draft'!N25="","",
IF($G$5="Withheld Percentage",$Q$5/('Pay Chart Draft'!N25*12),
IF($G$5="Current Pay Chart",'Pay Chart Draft'!N25,
IF($G$5="Proposed Pay Chart",'Pay Chart Draft'!N25*'AD TSP Chart'!$K$5+'Pay Chart Draft'!N25,
IF($N$5="No",$Q$5/IF($T$5="Weekly",52,
IF($T$5="Bi-Weekly",26,
IF($T$5="Semi-Monthly",24,12))),$Q$5/IF($T$5="Weekly",52,
IF($T$5="Bi-Weekly",26,
IF($T$5="Semi-Monthly",24,12))))))))</f>
        <v>0.24704748132080021</v>
      </c>
      <c r="O24" s="49">
        <f>IF('Pay Chart Draft'!O25="","",
IF($G$5="Withheld Percentage",$Q$5/('Pay Chart Draft'!O25*12),
IF($G$5="Current Pay Chart",'Pay Chart Draft'!O25,
IF($G$5="Proposed Pay Chart",'Pay Chart Draft'!O25*'AD TSP Chart'!$K$5+'Pay Chart Draft'!O25,
IF($N$5="No",$Q$5/IF($T$5="Weekly",52,
IF($T$5="Bi-Weekly",26,
IF($T$5="Semi-Monthly",24,12))),$Q$5/IF($T$5="Weekly",52,
IF($T$5="Bi-Weekly",26,
IF($T$5="Semi-Monthly",24,12))))))))</f>
        <v>0.241484434266759</v>
      </c>
      <c r="P24" s="49">
        <f>IF('Pay Chart Draft'!P25="","",
IF($G$5="Withheld Percentage",$Q$5/('Pay Chart Draft'!P25*12),
IF($G$5="Current Pay Chart",'Pay Chart Draft'!P25,
IF($G$5="Proposed Pay Chart",'Pay Chart Draft'!P25*'AD TSP Chart'!$K$5+'Pay Chart Draft'!P25,
IF($N$5="No",$Q$5/IF($T$5="Weekly",52,
IF($T$5="Bi-Weekly",26,
IF($T$5="Semi-Monthly",24,12))),$Q$5/IF($T$5="Weekly",52,
IF($T$5="Bi-Weekly",26,
IF($T$5="Semi-Monthly",24,12))))))))</f>
        <v>0.23584362992107866</v>
      </c>
      <c r="Q24" s="49">
        <f>IF('Pay Chart Draft'!Q25="","",
IF($G$5="Withheld Percentage",$Q$5/('Pay Chart Draft'!Q25*12),
IF($G$5="Current Pay Chart",'Pay Chart Draft'!Q25,
IF($G$5="Proposed Pay Chart",'Pay Chart Draft'!Q25*'AD TSP Chart'!$K$5+'Pay Chart Draft'!Q25,
IF($N$5="No",$Q$5/IF($T$5="Weekly",52,
IF($T$5="Bi-Weekly",26,
IF($T$5="Semi-Monthly",24,12))),$Q$5/IF($T$5="Weekly",52,
IF($T$5="Bi-Weekly",26,
IF($T$5="Semi-Monthly",24,12))))))))</f>
        <v>0.22855486431645372</v>
      </c>
      <c r="R24" s="49">
        <f>IF('Pay Chart Draft'!R25="","",
IF($G$5="Withheld Percentage",$Q$5/('Pay Chart Draft'!R25*12),
IF($G$5="Current Pay Chart",'Pay Chart Draft'!R25,
IF($G$5="Proposed Pay Chart",'Pay Chart Draft'!R25*'AD TSP Chart'!$K$5+'Pay Chart Draft'!R25,
IF($N$5="No",$Q$5/IF($T$5="Weekly",52,
IF($T$5="Bi-Weekly",26,
IF($T$5="Semi-Monthly",24,12))),$Q$5/IF($T$5="Weekly",52,
IF($T$5="Bi-Weekly",26,
IF($T$5="Semi-Monthly",24,12))))))))</f>
        <v>0.22855486431645372</v>
      </c>
      <c r="S24" s="49">
        <f>IF('Pay Chart Draft'!S25="","",
IF($G$5="Withheld Percentage",$Q$5/('Pay Chart Draft'!S25*12),
IF($G$5="Current Pay Chart",'Pay Chart Draft'!S25,
IF($G$5="Proposed Pay Chart",'Pay Chart Draft'!S25*'AD TSP Chart'!$K$5+'Pay Chart Draft'!S25,
IF($N$5="No",$Q$5/IF($T$5="Weekly",52,
IF($T$5="Bi-Weekly",26,
IF($T$5="Semi-Monthly",24,12))),$Q$5/IF($T$5="Weekly",52,
IF($T$5="Bi-Weekly",26,
IF($T$5="Semi-Monthly",24,12))))))))</f>
        <v>0.22855486431645372</v>
      </c>
      <c r="T24" s="49">
        <f>IF('Pay Chart Draft'!T25="","",
IF($G$5="Withheld Percentage",$Q$5/('Pay Chart Draft'!T25*12),
IF($G$5="Current Pay Chart",'Pay Chart Draft'!T25,
IF($G$5="Proposed Pay Chart",'Pay Chart Draft'!T25*'AD TSP Chart'!$K$5+'Pay Chart Draft'!T25,
IF($N$5="No",$Q$5/IF($T$5="Weekly",52,
IF($T$5="Bi-Weekly",26,
IF($T$5="Semi-Monthly",24,12))),$Q$5/IF($T$5="Weekly",52,
IF($T$5="Bi-Weekly",26,
IF($T$5="Semi-Monthly",24,12))))))))</f>
        <v>0.22855486431645372</v>
      </c>
      <c r="U24" s="49">
        <f>IF('Pay Chart Draft'!U25="","",
IF($G$5="Withheld Percentage",$Q$5/('Pay Chart Draft'!U25*12),
IF($G$5="Current Pay Chart",'Pay Chart Draft'!U25,
IF($G$5="Proposed Pay Chart",'Pay Chart Draft'!U25*'AD TSP Chart'!$K$5+'Pay Chart Draft'!U25,
IF($N$5="No",$Q$5/IF($T$5="Weekly",52,
IF($T$5="Bi-Weekly",26,
IF($T$5="Semi-Monthly",24,12))),$Q$5/IF($T$5="Weekly",52,
IF($T$5="Bi-Weekly",26,
IF($T$5="Semi-Monthly",24,12))))))))</f>
        <v>0.22855486431645372</v>
      </c>
      <c r="V24" s="49">
        <f>IF('Pay Chart Draft'!V25="","",
IF($G$5="Withheld Percentage",$Q$5/('Pay Chart Draft'!V25*12),
IF($G$5="Current Pay Chart",'Pay Chart Draft'!V25,
IF($G$5="Proposed Pay Chart",'Pay Chart Draft'!V25*'AD TSP Chart'!$K$5+'Pay Chart Draft'!V25,
IF($N$5="No",$Q$5/IF($T$5="Weekly",52,
IF($T$5="Bi-Weekly",26,
IF($T$5="Semi-Monthly",24,12))),$Q$5/IF($T$5="Weekly",52,
IF($T$5="Bi-Weekly",26,
IF($T$5="Semi-Monthly",24,12))))))))</f>
        <v>0.22855486431645372</v>
      </c>
      <c r="W24" s="49">
        <f>IF('Pay Chart Draft'!W25="","",
IF($G$5="Withheld Percentage",$Q$5/('Pay Chart Draft'!W25*12),
IF($G$5="Current Pay Chart",'Pay Chart Draft'!W25,
IF($G$5="Proposed Pay Chart",'Pay Chart Draft'!W25*'AD TSP Chart'!$K$5+'Pay Chart Draft'!W25,
IF($N$5="No",$Q$5/IF($T$5="Weekly",52,
IF($T$5="Bi-Weekly",26,
IF($T$5="Semi-Monthly",24,12))),$Q$5/IF($T$5="Weekly",52,
IF($T$5="Bi-Weekly",26,
IF($T$5="Semi-Monthly",24,12))))))))</f>
        <v>0.22855486431645372</v>
      </c>
      <c r="X24" s="49">
        <f>IF('Pay Chart Draft'!X25="","",
IF($G$5="Withheld Percentage",$Q$5/('Pay Chart Draft'!X25*12),
IF($G$5="Current Pay Chart",'Pay Chart Draft'!X25,
IF($G$5="Proposed Pay Chart",'Pay Chart Draft'!X25*'AD TSP Chart'!$K$5+'Pay Chart Draft'!X25,
IF($N$5="No",$Q$5/IF($T$5="Weekly",52,
IF($T$5="Bi-Weekly",26,
IF($T$5="Semi-Monthly",24,12))),$Q$5/IF($T$5="Weekly",52,
IF($T$5="Bi-Weekly",26,
IF($T$5="Semi-Monthly",24,12))))))))</f>
        <v>0.22855486431645372</v>
      </c>
    </row>
    <row r="25" spans="2:24" ht="15.75" thickBot="1" x14ac:dyDescent="0.3">
      <c r="B25" s="17" t="str">
        <f>'Pay Chart Draft'!B26</f>
        <v>W-2</v>
      </c>
      <c r="C25" s="49">
        <f>IF('Pay Chart Draft'!C26="","",
IF($G$5="Withheld Percentage",$Q$5/('Pay Chart Draft'!C26*12),
IF($G$5="Current Pay Chart",'Pay Chart Draft'!C26,
IF($G$5="Proposed Pay Chart",'Pay Chart Draft'!C26*'AD TSP Chart'!$K$5+'Pay Chart Draft'!C26,
IF($N$5="No",$Q$5/IF($T$5="Weekly",52,
IF($T$5="Bi-Weekly",26,
IF($T$5="Semi-Monthly",24,12))),$Q$5/IF($T$5="Weekly",52,
IF($T$5="Bi-Weekly",26,
IF($T$5="Semi-Monthly",24,12))))))))</f>
        <v>0.45309074191951337</v>
      </c>
      <c r="D25" s="49">
        <f>IF('Pay Chart Draft'!D26="","",
IF($G$5="Withheld Percentage",$Q$5/('Pay Chart Draft'!D26*12),
IF($G$5="Current Pay Chart",'Pay Chart Draft'!D26,
IF($G$5="Proposed Pay Chart",'Pay Chart Draft'!D26*'AD TSP Chart'!$K$5+'Pay Chart Draft'!D26,
IF($N$5="No",$Q$5/IF($T$5="Weekly",52,
IF($T$5="Bi-Weekly",26,
IF($T$5="Semi-Monthly",24,12))),$Q$5/IF($T$5="Weekly",52,
IF($T$5="Bi-Weekly",26,
IF($T$5="Semi-Monthly",24,12))))))))</f>
        <v>0.41393068579228348</v>
      </c>
      <c r="E25" s="49">
        <f>IF('Pay Chart Draft'!E26="","",
IF($G$5="Withheld Percentage",$Q$5/('Pay Chart Draft'!E26*12),
IF($G$5="Current Pay Chart",'Pay Chart Draft'!E26,
IF($G$5="Proposed Pay Chart",'Pay Chart Draft'!E26*'AD TSP Chart'!$K$5+'Pay Chart Draft'!E26,
IF($N$5="No",$Q$5/IF($T$5="Weekly",52,
IF($T$5="Bi-Weekly",26,
IF($T$5="Semi-Monthly",24,12))),$Q$5/IF($T$5="Weekly",52,
IF($T$5="Bi-Weekly",26,
IF($T$5="Semi-Monthly",24,12))))))))</f>
        <v>0.40323215156808129</v>
      </c>
      <c r="F25" s="49">
        <f>IF('Pay Chart Draft'!F26="","",
IF($G$5="Withheld Percentage",$Q$5/('Pay Chart Draft'!F26*12),
IF($G$5="Current Pay Chart",'Pay Chart Draft'!F26,
IF($G$5="Proposed Pay Chart",'Pay Chart Draft'!F26*'AD TSP Chart'!$K$5+'Pay Chart Draft'!F26,
IF($N$5="No",$Q$5/IF($T$5="Weekly",52,
IF($T$5="Bi-Weekly",26,
IF($T$5="Semi-Monthly",24,12))),$Q$5/IF($T$5="Weekly",52,
IF($T$5="Bi-Weekly",26,
IF($T$5="Semi-Monthly",24,12))))))))</f>
        <v>0.39616282485351645</v>
      </c>
      <c r="G25" s="49">
        <f>IF('Pay Chart Draft'!G26="","",
IF($G$5="Withheld Percentage",$Q$5/('Pay Chart Draft'!G26*12),
IF($G$5="Current Pay Chart",'Pay Chart Draft'!G26,
IF($G$5="Proposed Pay Chart",'Pay Chart Draft'!G26*'AD TSP Chart'!$K$5+'Pay Chart Draft'!G26,
IF($N$5="No",$Q$5/IF($T$5="Weekly",52,
IF($T$5="Bi-Weekly",26,
IF($T$5="Semi-Monthly",24,12))),$Q$5/IF($T$5="Weekly",52,
IF($T$5="Bi-Weekly",26,
IF($T$5="Semi-Monthly",24,12))))))))</f>
        <v>0.37493050068767741</v>
      </c>
      <c r="H25" s="49">
        <f>IF('Pay Chart Draft'!H26="","",
IF($G$5="Withheld Percentage",$Q$5/('Pay Chart Draft'!H26*12),
IF($G$5="Current Pay Chart",'Pay Chart Draft'!H26,
IF($G$5="Proposed Pay Chart",'Pay Chart Draft'!H26*'AD TSP Chart'!$K$5+'Pay Chart Draft'!H26,
IF($N$5="No",$Q$5/IF($T$5="Weekly",52,
IF($T$5="Bi-Weekly",26,
IF($T$5="Semi-Monthly",24,12))),$Q$5/IF($T$5="Weekly",52,
IF($T$5="Bi-Weekly",26,
IF($T$5="Semi-Monthly",24,12))))))))</f>
        <v>0.34606164961680003</v>
      </c>
      <c r="I25" s="49">
        <f>IF('Pay Chart Draft'!I26="","",
IF($G$5="Withheld Percentage",$Q$5/('Pay Chart Draft'!I26*12),
IF($G$5="Current Pay Chart",'Pay Chart Draft'!I26,
IF($G$5="Proposed Pay Chart",'Pay Chart Draft'!I26*'AD TSP Chart'!$K$5+'Pay Chart Draft'!I26,
IF($N$5="No",$Q$5/IF($T$5="Weekly",52,
IF($T$5="Bi-Weekly",26,
IF($T$5="Semi-Monthly",24,12))),$Q$5/IF($T$5="Weekly",52,
IF($T$5="Bi-Weekly",26,
IF($T$5="Semi-Monthly",24,12))))))))</f>
        <v>0.33332032571086662</v>
      </c>
      <c r="J25" s="49">
        <f>IF('Pay Chart Draft'!J26="","",
IF($G$5="Withheld Percentage",$Q$5/('Pay Chart Draft'!J26*12),
IF($G$5="Current Pay Chart",'Pay Chart Draft'!J26,
IF($G$5="Proposed Pay Chart",'Pay Chart Draft'!J26*'AD TSP Chart'!$K$5+'Pay Chart Draft'!J26,
IF($N$5="No",$Q$5/IF($T$5="Weekly",52,
IF($T$5="Bi-Weekly",26,
IF($T$5="Semi-Monthly",24,12))),$Q$5/IF($T$5="Weekly",52,
IF($T$5="Bi-Weekly",26,
IF($T$5="Semi-Monthly",24,12))))))))</f>
        <v>0.32170184986410055</v>
      </c>
      <c r="K25" s="49">
        <f>IF('Pay Chart Draft'!K26="","",
IF($G$5="Withheld Percentage",$Q$5/('Pay Chart Draft'!K26*12),
IF($G$5="Current Pay Chart",'Pay Chart Draft'!K26,
IF($G$5="Proposed Pay Chart",'Pay Chart Draft'!K26*'AD TSP Chart'!$K$5+'Pay Chart Draft'!K26,
IF($N$5="No",$Q$5/IF($T$5="Weekly",52,
IF($T$5="Bi-Weekly",26,
IF($T$5="Semi-Monthly",24,12))),$Q$5/IF($T$5="Weekly",52,
IF($T$5="Bi-Weekly",26,
IF($T$5="Semi-Monthly",24,12))))))))</f>
        <v>0.30852491978352081</v>
      </c>
      <c r="L25" s="49">
        <f>IF('Pay Chart Draft'!L26="","",
IF($G$5="Withheld Percentage",$Q$5/('Pay Chart Draft'!L26*12),
IF($G$5="Current Pay Chart",'Pay Chart Draft'!L26,
IF($G$5="Proposed Pay Chart",'Pay Chart Draft'!L26*'AD TSP Chart'!$K$5+'Pay Chart Draft'!L26,
IF($N$5="No",$Q$5/IF($T$5="Weekly",52,
IF($T$5="Bi-Weekly",26,
IF($T$5="Semi-Monthly",24,12))),$Q$5/IF($T$5="Weekly",52,
IF($T$5="Bi-Weekly",26,
IF($T$5="Semi-Monthly",24,12))))))))</f>
        <v>0.29895235428624767</v>
      </c>
      <c r="M25" s="49">
        <f>IF('Pay Chart Draft'!M26="","",
IF($G$5="Withheld Percentage",$Q$5/('Pay Chart Draft'!M26*12),
IF($G$5="Current Pay Chart",'Pay Chart Draft'!M26,
IF($G$5="Proposed Pay Chart",'Pay Chart Draft'!M26*'AD TSP Chart'!$K$5+'Pay Chart Draft'!M26,
IF($N$5="No",$Q$5/IF($T$5="Weekly",52,
IF($T$5="Bi-Weekly",26,
IF($T$5="Semi-Monthly",24,12))),$Q$5/IF($T$5="Weekly",52,
IF($T$5="Bi-Weekly",26,
IF($T$5="Semi-Monthly",24,12))))))))</f>
        <v>0.29079994098888995</v>
      </c>
      <c r="N25" s="49">
        <f>IF('Pay Chart Draft'!N26="","",
IF($G$5="Withheld Percentage",$Q$5/('Pay Chart Draft'!N26*12),
IF($G$5="Current Pay Chart",'Pay Chart Draft'!N26,
IF($G$5="Proposed Pay Chart",'Pay Chart Draft'!N26*'AD TSP Chart'!$K$5+'Pay Chart Draft'!N26,
IF($N$5="No",$Q$5/IF($T$5="Weekly",52,
IF($T$5="Bi-Weekly",26,
IF($T$5="Semi-Monthly",24,12))),$Q$5/IF($T$5="Weekly",52,
IF($T$5="Bi-Weekly",26,
IF($T$5="Semi-Monthly",24,12))))))))</f>
        <v>0.28158257649431068</v>
      </c>
      <c r="O25" s="49">
        <f>IF('Pay Chart Draft'!O26="","",
IF($G$5="Withheld Percentage",$Q$5/('Pay Chart Draft'!O26*12),
IF($G$5="Current Pay Chart",'Pay Chart Draft'!O26,
IF($G$5="Proposed Pay Chart",'Pay Chart Draft'!O26*'AD TSP Chart'!$K$5+'Pay Chart Draft'!O26,
IF($N$5="No",$Q$5/IF($T$5="Weekly",52,
IF($T$5="Bi-Weekly",26,
IF($T$5="Semi-Monthly",24,12))),$Q$5/IF($T$5="Weekly",52,
IF($T$5="Bi-Weekly",26,
IF($T$5="Semi-Monthly",24,12))))))))</f>
        <v>0.27584016878727208</v>
      </c>
      <c r="P25" s="49">
        <f>IF('Pay Chart Draft'!P26="","",
IF($G$5="Withheld Percentage",$Q$5/('Pay Chart Draft'!P26*12),
IF($G$5="Current Pay Chart",'Pay Chart Draft'!P26,
IF($G$5="Proposed Pay Chart",'Pay Chart Draft'!P26*'AD TSP Chart'!$K$5+'Pay Chart Draft'!P26,
IF($N$5="No",$Q$5/IF($T$5="Weekly",52,
IF($T$5="Bi-Weekly",26,
IF($T$5="Semi-Monthly",24,12))),$Q$5/IF($T$5="Weekly",52,
IF($T$5="Bi-Weekly",26,
IF($T$5="Semi-Monthly",24,12))))))))</f>
        <v>0.27146133596054933</v>
      </c>
      <c r="Q25" s="49">
        <f>IF('Pay Chart Draft'!Q26="","",
IF($G$5="Withheld Percentage",$Q$5/('Pay Chart Draft'!Q26*12),
IF($G$5="Current Pay Chart",'Pay Chart Draft'!Q26,
IF($G$5="Proposed Pay Chart",'Pay Chart Draft'!Q26*'AD TSP Chart'!$K$5+'Pay Chart Draft'!Q26,
IF($N$5="No",$Q$5/IF($T$5="Weekly",52,
IF($T$5="Bi-Weekly",26,
IF($T$5="Semi-Monthly",24,12))),$Q$5/IF($T$5="Weekly",52,
IF($T$5="Bi-Weekly",26,
IF($T$5="Semi-Monthly",24,12))))))))</f>
        <v>0.27146133596054933</v>
      </c>
      <c r="R25" s="49">
        <f>IF('Pay Chart Draft'!R26="","",
IF($G$5="Withheld Percentage",$Q$5/('Pay Chart Draft'!R26*12),
IF($G$5="Current Pay Chart",'Pay Chart Draft'!R26,
IF($G$5="Proposed Pay Chart",'Pay Chart Draft'!R26*'AD TSP Chart'!$K$5+'Pay Chart Draft'!R26,
IF($N$5="No",$Q$5/IF($T$5="Weekly",52,
IF($T$5="Bi-Weekly",26,
IF($T$5="Semi-Monthly",24,12))),$Q$5/IF($T$5="Weekly",52,
IF($T$5="Bi-Weekly",26,
IF($T$5="Semi-Monthly",24,12))))))))</f>
        <v>0.27146133596054933</v>
      </c>
      <c r="S25" s="49">
        <f>IF('Pay Chart Draft'!S26="","",
IF($G$5="Withheld Percentage",$Q$5/('Pay Chart Draft'!S26*12),
IF($G$5="Current Pay Chart",'Pay Chart Draft'!S26,
IF($G$5="Proposed Pay Chart",'Pay Chart Draft'!S26*'AD TSP Chart'!$K$5+'Pay Chart Draft'!S26,
IF($N$5="No",$Q$5/IF($T$5="Weekly",52,
IF($T$5="Bi-Weekly",26,
IF($T$5="Semi-Monthly",24,12))),$Q$5/IF($T$5="Weekly",52,
IF($T$5="Bi-Weekly",26,
IF($T$5="Semi-Monthly",24,12))))))))</f>
        <v>0.27146133596054933</v>
      </c>
      <c r="T25" s="49">
        <f>IF('Pay Chart Draft'!T26="","",
IF($G$5="Withheld Percentage",$Q$5/('Pay Chart Draft'!T26*12),
IF($G$5="Current Pay Chart",'Pay Chart Draft'!T26,
IF($G$5="Proposed Pay Chart",'Pay Chart Draft'!T26*'AD TSP Chart'!$K$5+'Pay Chart Draft'!T26,
IF($N$5="No",$Q$5/IF($T$5="Weekly",52,
IF($T$5="Bi-Weekly",26,
IF($T$5="Semi-Monthly",24,12))),$Q$5/IF($T$5="Weekly",52,
IF($T$5="Bi-Weekly",26,
IF($T$5="Semi-Monthly",24,12))))))))</f>
        <v>0.27146133596054933</v>
      </c>
      <c r="U25" s="49">
        <f>IF('Pay Chart Draft'!U26="","",
IF($G$5="Withheld Percentage",$Q$5/('Pay Chart Draft'!U26*12),
IF($G$5="Current Pay Chart",'Pay Chart Draft'!U26,
IF($G$5="Proposed Pay Chart",'Pay Chart Draft'!U26*'AD TSP Chart'!$K$5+'Pay Chart Draft'!U26,
IF($N$5="No",$Q$5/IF($T$5="Weekly",52,
IF($T$5="Bi-Weekly",26,
IF($T$5="Semi-Monthly",24,12))),$Q$5/IF($T$5="Weekly",52,
IF($T$5="Bi-Weekly",26,
IF($T$5="Semi-Monthly",24,12))))))))</f>
        <v>0.27146133596054933</v>
      </c>
      <c r="V25" s="49">
        <f>IF('Pay Chart Draft'!V26="","",
IF($G$5="Withheld Percentage",$Q$5/('Pay Chart Draft'!V26*12),
IF($G$5="Current Pay Chart",'Pay Chart Draft'!V26,
IF($G$5="Proposed Pay Chart",'Pay Chart Draft'!V26*'AD TSP Chart'!$K$5+'Pay Chart Draft'!V26,
IF($N$5="No",$Q$5/IF($T$5="Weekly",52,
IF($T$5="Bi-Weekly",26,
IF($T$5="Semi-Monthly",24,12))),$Q$5/IF($T$5="Weekly",52,
IF($T$5="Bi-Weekly",26,
IF($T$5="Semi-Monthly",24,12))))))))</f>
        <v>0.27146133596054933</v>
      </c>
      <c r="W25" s="49">
        <f>IF('Pay Chart Draft'!W26="","",
IF($G$5="Withheld Percentage",$Q$5/('Pay Chart Draft'!W26*12),
IF($G$5="Current Pay Chart",'Pay Chart Draft'!W26,
IF($G$5="Proposed Pay Chart",'Pay Chart Draft'!W26*'AD TSP Chart'!$K$5+'Pay Chart Draft'!W26,
IF($N$5="No",$Q$5/IF($T$5="Weekly",52,
IF($T$5="Bi-Weekly",26,
IF($T$5="Semi-Monthly",24,12))),$Q$5/IF($T$5="Weekly",52,
IF($T$5="Bi-Weekly",26,
IF($T$5="Semi-Monthly",24,12))))))))</f>
        <v>0.27146133596054933</v>
      </c>
      <c r="X25" s="49">
        <f>IF('Pay Chart Draft'!X26="","",
IF($G$5="Withheld Percentage",$Q$5/('Pay Chart Draft'!X26*12),
IF($G$5="Current Pay Chart",'Pay Chart Draft'!X26,
IF($G$5="Proposed Pay Chart",'Pay Chart Draft'!X26*'AD TSP Chart'!$K$5+'Pay Chart Draft'!X26,
IF($N$5="No",$Q$5/IF($T$5="Weekly",52,
IF($T$5="Bi-Weekly",26,
IF($T$5="Semi-Monthly",24,12))),$Q$5/IF($T$5="Weekly",52,
IF($T$5="Bi-Weekly",26,
IF($T$5="Semi-Monthly",24,12))))))))</f>
        <v>0.27146133596054933</v>
      </c>
    </row>
    <row r="26" spans="2:24" ht="15.75" thickBot="1" x14ac:dyDescent="0.3">
      <c r="B26" s="17" t="str">
        <f>'Pay Chart Draft'!B27</f>
        <v>W-1</v>
      </c>
      <c r="C26" s="49">
        <f>IF('Pay Chart Draft'!C27="","",
IF($G$5="Withheld Percentage",$Q$5/('Pay Chart Draft'!C27*12),
IF($G$5="Current Pay Chart",'Pay Chart Draft'!C27,
IF($G$5="Proposed Pay Chart",'Pay Chart Draft'!C27*'AD TSP Chart'!$K$5+'Pay Chart Draft'!C27,
IF($N$5="No",$Q$5/IF($T$5="Weekly",52,
IF($T$5="Bi-Weekly",26,
IF($T$5="Semi-Monthly",24,12))),$Q$5/IF($T$5="Weekly",52,
IF($T$5="Bi-Weekly",26,
IF($T$5="Semi-Monthly",24,12))))))))</f>
        <v>0.51622196033400813</v>
      </c>
      <c r="D26" s="49">
        <f>IF('Pay Chart Draft'!D27="","",
IF($G$5="Withheld Percentage",$Q$5/('Pay Chart Draft'!D27*12),
IF($G$5="Current Pay Chart",'Pay Chart Draft'!D27,
IF($G$5="Proposed Pay Chart",'Pay Chart Draft'!D27*'AD TSP Chart'!$K$5+'Pay Chart Draft'!D27,
IF($N$5="No",$Q$5/IF($T$5="Weekly",52,
IF($T$5="Bi-Weekly",26,
IF($T$5="Semi-Monthly",24,12))),$Q$5/IF($T$5="Weekly",52,
IF($T$5="Bi-Weekly",26,
IF($T$5="Semi-Monthly",24,12))))))))</f>
        <v>0.46599381705764686</v>
      </c>
      <c r="E26" s="49">
        <f>IF('Pay Chart Draft'!E27="","",
IF($G$5="Withheld Percentage",$Q$5/('Pay Chart Draft'!E27*12),
IF($G$5="Current Pay Chart",'Pay Chart Draft'!E27,
IF($G$5="Proposed Pay Chart",'Pay Chart Draft'!E27*'AD TSP Chart'!$K$5+'Pay Chart Draft'!E27,
IF($N$5="No",$Q$5/IF($T$5="Weekly",52,
IF($T$5="Bi-Weekly",26,
IF($T$5="Semi-Monthly",24,12))),$Q$5/IF($T$5="Weekly",52,
IF($T$5="Bi-Weekly",26,
IF($T$5="Semi-Monthly",24,12))))))))</f>
        <v>0.45417486396908952</v>
      </c>
      <c r="F26" s="49">
        <f>IF('Pay Chart Draft'!F27="","",
IF($G$5="Withheld Percentage",$Q$5/('Pay Chart Draft'!F27*12),
IF($G$5="Current Pay Chart",'Pay Chart Draft'!F27,
IF($G$5="Proposed Pay Chart",'Pay Chart Draft'!F27*'AD TSP Chart'!$K$5+'Pay Chart Draft'!F27,
IF($N$5="No",$Q$5/IF($T$5="Weekly",52,
IF($T$5="Bi-Weekly",26,
IF($T$5="Semi-Monthly",24,12))),$Q$5/IF($T$5="Weekly",52,
IF($T$5="Bi-Weekly",26,
IF($T$5="Semi-Monthly",24,12))))))))</f>
        <v>0.4309728634257507</v>
      </c>
      <c r="G26" s="49">
        <f>IF('Pay Chart Draft'!G27="","",
IF($G$5="Withheld Percentage",$Q$5/('Pay Chart Draft'!G27*12),
IF($G$5="Current Pay Chart",'Pay Chart Draft'!G27,
IF($G$5="Proposed Pay Chart",'Pay Chart Draft'!G27*'AD TSP Chart'!$K$5+'Pay Chart Draft'!G27,
IF($N$5="No",$Q$5/IF($T$5="Weekly",52,
IF($T$5="Bi-Weekly",26,
IF($T$5="Semi-Monthly",24,12))),$Q$5/IF($T$5="Weekly",52,
IF($T$5="Bi-Weekly",26,
IF($T$5="Semi-Monthly",24,12))))))))</f>
        <v>0.40645570624157346</v>
      </c>
      <c r="H26" s="49">
        <f>IF('Pay Chart Draft'!H27="","",
IF($G$5="Withheld Percentage",$Q$5/('Pay Chart Draft'!H27*12),
IF($G$5="Current Pay Chart",'Pay Chart Draft'!H27,
IF($G$5="Proposed Pay Chart",'Pay Chart Draft'!H27*'AD TSP Chart'!$K$5+'Pay Chart Draft'!H27,
IF($N$5="No",$Q$5/IF($T$5="Weekly",52,
IF($T$5="Bi-Weekly",26,
IF($T$5="Semi-Monthly",24,12))),$Q$5/IF($T$5="Weekly",52,
IF($T$5="Bi-Weekly",26,
IF($T$5="Semi-Monthly",24,12))))))))</f>
        <v>0.37497987912843694</v>
      </c>
      <c r="I26" s="49">
        <f>IF('Pay Chart Draft'!I27="","",
IF($G$5="Withheld Percentage",$Q$5/('Pay Chart Draft'!I27*12),
IF($G$5="Current Pay Chart",'Pay Chart Draft'!I27,
IF($G$5="Proposed Pay Chart",'Pay Chart Draft'!I27*'AD TSP Chart'!$K$5+'Pay Chart Draft'!I27,
IF($N$5="No",$Q$5/IF($T$5="Weekly",52,
IF($T$5="Bi-Weekly",26,
IF($T$5="Semi-Monthly",24,12))),$Q$5/IF($T$5="Weekly",52,
IF($T$5="Bi-Weekly",26,
IF($T$5="Semi-Monthly",24,12))))))))</f>
        <v>0.3619196926683898</v>
      </c>
      <c r="J26" s="49">
        <f>IF('Pay Chart Draft'!J27="","",
IF($G$5="Withheld Percentage",$Q$5/('Pay Chart Draft'!J27*12),
IF($G$5="Current Pay Chart",'Pay Chart Draft'!J27,
IF($G$5="Proposed Pay Chart",'Pay Chart Draft'!J27*'AD TSP Chart'!$K$5+'Pay Chart Draft'!J27,
IF($N$5="No",$Q$5/IF($T$5="Weekly",52,
IF($T$5="Bi-Weekly",26,
IF($T$5="Semi-Monthly",24,12))),$Q$5/IF($T$5="Weekly",52,
IF($T$5="Bi-Weekly",26,
IF($T$5="Semi-Monthly",24,12))))))))</f>
        <v>0.34505510782551324</v>
      </c>
      <c r="K26" s="49">
        <f>IF('Pay Chart Draft'!K27="","",
IF($G$5="Withheld Percentage",$Q$5/('Pay Chart Draft'!K27*12),
IF($G$5="Current Pay Chart",'Pay Chart Draft'!K27,
IF($G$5="Proposed Pay Chart",'Pay Chart Draft'!K27*'AD TSP Chart'!$K$5+'Pay Chart Draft'!K27,
IF($N$5="No",$Q$5/IF($T$5="Weekly",52,
IF($T$5="Bi-Weekly",26,
IF($T$5="Semi-Monthly",24,12))),$Q$5/IF($T$5="Weekly",52,
IF($T$5="Bi-Weekly",26,
IF($T$5="Semi-Monthly",24,12))))))))</f>
        <v>0.32995969663022628</v>
      </c>
      <c r="L26" s="49">
        <f>IF('Pay Chart Draft'!L27="","",
IF($G$5="Withheld Percentage",$Q$5/('Pay Chart Draft'!L27*12),
IF($G$5="Current Pay Chart",'Pay Chart Draft'!L27,
IF($G$5="Proposed Pay Chart",'Pay Chart Draft'!L27*'AD TSP Chart'!$K$5+'Pay Chart Draft'!L27,
IF($N$5="No",$Q$5/IF($T$5="Weekly",52,
IF($T$5="Bi-Weekly",26,
IF($T$5="Semi-Monthly",24,12))),$Q$5/IF($T$5="Weekly",52,
IF($T$5="Bi-Weekly",26,
IF($T$5="Semi-Monthly",24,12))))))))</f>
        <v>0.31898075534642861</v>
      </c>
      <c r="M26" s="49">
        <f>IF('Pay Chart Draft'!M27="","",
IF($G$5="Withheld Percentage",$Q$5/('Pay Chart Draft'!M27*12),
IF($G$5="Current Pay Chart",'Pay Chart Draft'!M27,
IF($G$5="Proposed Pay Chart",'Pay Chart Draft'!M27*'AD TSP Chart'!$K$5+'Pay Chart Draft'!M27,
IF($N$5="No",$Q$5/IF($T$5="Weekly",52,
IF($T$5="Bi-Weekly",26,
IF($T$5="Semi-Monthly",24,12))),$Q$5/IF($T$5="Weekly",52,
IF($T$5="Bi-Weekly",26,
IF($T$5="Semi-Monthly",24,12))))))))</f>
        <v>0.3095143191892839</v>
      </c>
      <c r="N26" s="49">
        <f>IF('Pay Chart Draft'!N27="","",
IF($G$5="Withheld Percentage",$Q$5/('Pay Chart Draft'!N27*12),
IF($G$5="Current Pay Chart",'Pay Chart Draft'!N27,
IF($G$5="Proposed Pay Chart",'Pay Chart Draft'!N27*'AD TSP Chart'!$K$5+'Pay Chart Draft'!N27,
IF($N$5="No",$Q$5/IF($T$5="Weekly",52,
IF($T$5="Bi-Weekly",26,
IF($T$5="Semi-Monthly",24,12))),$Q$5/IF($T$5="Weekly",52,
IF($T$5="Bi-Weekly",26,
IF($T$5="Semi-Monthly",24,12))))))))</f>
        <v>0.29873279007682529</v>
      </c>
      <c r="O26" s="49">
        <f>IF('Pay Chart Draft'!O27="","",
IF($G$5="Withheld Percentage",$Q$5/('Pay Chart Draft'!O27*12),
IF($G$5="Current Pay Chart",'Pay Chart Draft'!O27,
IF($G$5="Proposed Pay Chart",'Pay Chart Draft'!O27*'AD TSP Chart'!$K$5+'Pay Chart Draft'!O27,
IF($N$5="No",$Q$5/IF($T$5="Weekly",52,
IF($T$5="Bi-Weekly",26,
IF($T$5="Semi-Monthly",24,12))),$Q$5/IF($T$5="Weekly",52,
IF($T$5="Bi-Weekly",26,
IF($T$5="Semi-Monthly",24,12))))))))</f>
        <v>0.29873279007682529</v>
      </c>
      <c r="P26" s="49">
        <f>IF('Pay Chart Draft'!P27="","",
IF($G$5="Withheld Percentage",$Q$5/('Pay Chart Draft'!P27*12),
IF($G$5="Current Pay Chart",'Pay Chart Draft'!P27,
IF($G$5="Proposed Pay Chart",'Pay Chart Draft'!P27*'AD TSP Chart'!$K$5+'Pay Chart Draft'!P27,
IF($N$5="No",$Q$5/IF($T$5="Weekly",52,
IF($T$5="Bi-Weekly",26,
IF($T$5="Semi-Monthly",24,12))),$Q$5/IF($T$5="Weekly",52,
IF($T$5="Bi-Weekly",26,
IF($T$5="Semi-Monthly",24,12))))))))</f>
        <v>0.29873279007682529</v>
      </c>
      <c r="Q26" s="49">
        <f>IF('Pay Chart Draft'!Q27="","",
IF($G$5="Withheld Percentage",$Q$5/('Pay Chart Draft'!Q27*12),
IF($G$5="Current Pay Chart",'Pay Chart Draft'!Q27,
IF($G$5="Proposed Pay Chart",'Pay Chart Draft'!Q27*'AD TSP Chart'!$K$5+'Pay Chart Draft'!Q27,
IF($N$5="No",$Q$5/IF($T$5="Weekly",52,
IF($T$5="Bi-Weekly",26,
IF($T$5="Semi-Monthly",24,12))),$Q$5/IF($T$5="Weekly",52,
IF($T$5="Bi-Weekly",26,
IF($T$5="Semi-Monthly",24,12))))))))</f>
        <v>0.29873279007682529</v>
      </c>
      <c r="R26" s="49">
        <f>IF('Pay Chart Draft'!R27="","",
IF($G$5="Withheld Percentage",$Q$5/('Pay Chart Draft'!R27*12),
IF($G$5="Current Pay Chart",'Pay Chart Draft'!R27,
IF($G$5="Proposed Pay Chart",'Pay Chart Draft'!R27*'AD TSP Chart'!$K$5+'Pay Chart Draft'!R27,
IF($N$5="No",$Q$5/IF($T$5="Weekly",52,
IF($T$5="Bi-Weekly",26,
IF($T$5="Semi-Monthly",24,12))),$Q$5/IF($T$5="Weekly",52,
IF($T$5="Bi-Weekly",26,
IF($T$5="Semi-Monthly",24,12))))))))</f>
        <v>0.29873279007682529</v>
      </c>
      <c r="S26" s="49">
        <f>IF('Pay Chart Draft'!S27="","",
IF($G$5="Withheld Percentage",$Q$5/('Pay Chart Draft'!S27*12),
IF($G$5="Current Pay Chart",'Pay Chart Draft'!S27,
IF($G$5="Proposed Pay Chart",'Pay Chart Draft'!S27*'AD TSP Chart'!$K$5+'Pay Chart Draft'!S27,
IF($N$5="No",$Q$5/IF($T$5="Weekly",52,
IF($T$5="Bi-Weekly",26,
IF($T$5="Semi-Monthly",24,12))),$Q$5/IF($T$5="Weekly",52,
IF($T$5="Bi-Weekly",26,
IF($T$5="Semi-Monthly",24,12))))))))</f>
        <v>0.29873279007682529</v>
      </c>
      <c r="T26" s="49">
        <f>IF('Pay Chart Draft'!T27="","",
IF($G$5="Withheld Percentage",$Q$5/('Pay Chart Draft'!T27*12),
IF($G$5="Current Pay Chart",'Pay Chart Draft'!T27,
IF($G$5="Proposed Pay Chart",'Pay Chart Draft'!T27*'AD TSP Chart'!$K$5+'Pay Chart Draft'!T27,
IF($N$5="No",$Q$5/IF($T$5="Weekly",52,
IF($T$5="Bi-Weekly",26,
IF($T$5="Semi-Monthly",24,12))),$Q$5/IF($T$5="Weekly",52,
IF($T$5="Bi-Weekly",26,
IF($T$5="Semi-Monthly",24,12))))))))</f>
        <v>0.29873279007682529</v>
      </c>
      <c r="U26" s="49">
        <f>IF('Pay Chart Draft'!U27="","",
IF($G$5="Withheld Percentage",$Q$5/('Pay Chart Draft'!U27*12),
IF($G$5="Current Pay Chart",'Pay Chart Draft'!U27,
IF($G$5="Proposed Pay Chart",'Pay Chart Draft'!U27*'AD TSP Chart'!$K$5+'Pay Chart Draft'!U27,
IF($N$5="No",$Q$5/IF($T$5="Weekly",52,
IF($T$5="Bi-Weekly",26,
IF($T$5="Semi-Monthly",24,12))),$Q$5/IF($T$5="Weekly",52,
IF($T$5="Bi-Weekly",26,
IF($T$5="Semi-Monthly",24,12))))))))</f>
        <v>0.29873279007682529</v>
      </c>
      <c r="V26" s="49">
        <f>IF('Pay Chart Draft'!V27="","",
IF($G$5="Withheld Percentage",$Q$5/('Pay Chart Draft'!V27*12),
IF($G$5="Current Pay Chart",'Pay Chart Draft'!V27,
IF($G$5="Proposed Pay Chart",'Pay Chart Draft'!V27*'AD TSP Chart'!$K$5+'Pay Chart Draft'!V27,
IF($N$5="No",$Q$5/IF($T$5="Weekly",52,
IF($T$5="Bi-Weekly",26,
IF($T$5="Semi-Monthly",24,12))),$Q$5/IF($T$5="Weekly",52,
IF($T$5="Bi-Weekly",26,
IF($T$5="Semi-Monthly",24,12))))))))</f>
        <v>0.29873279007682529</v>
      </c>
      <c r="W26" s="49">
        <f>IF('Pay Chart Draft'!W27="","",
IF($G$5="Withheld Percentage",$Q$5/('Pay Chart Draft'!W27*12),
IF($G$5="Current Pay Chart",'Pay Chart Draft'!W27,
IF($G$5="Proposed Pay Chart",'Pay Chart Draft'!W27*'AD TSP Chart'!$K$5+'Pay Chart Draft'!W27,
IF($N$5="No",$Q$5/IF($T$5="Weekly",52,
IF($T$5="Bi-Weekly",26,
IF($T$5="Semi-Monthly",24,12))),$Q$5/IF($T$5="Weekly",52,
IF($T$5="Bi-Weekly",26,
IF($T$5="Semi-Monthly",24,12))))))))</f>
        <v>0.29873279007682529</v>
      </c>
      <c r="X26" s="49">
        <f>IF('Pay Chart Draft'!X27="","",
IF($G$5="Withheld Percentage",$Q$5/('Pay Chart Draft'!X27*12),
IF($G$5="Current Pay Chart",'Pay Chart Draft'!X27,
IF($G$5="Proposed Pay Chart",'Pay Chart Draft'!X27*'AD TSP Chart'!$K$5+'Pay Chart Draft'!X27,
IF($N$5="No",$Q$5/IF($T$5="Weekly",52,
IF($T$5="Bi-Weekly",26,
IF($T$5="Semi-Monthly",24,12))),$Q$5/IF($T$5="Weekly",52,
IF($T$5="Bi-Weekly",26,
IF($T$5="Semi-Monthly",24,12))))))))</f>
        <v>0.29873279007682529</v>
      </c>
    </row>
    <row r="27" spans="2:24" ht="15.75" thickBot="1" x14ac:dyDescent="0.3">
      <c r="B27" s="17" t="str">
        <f>'Pay Chart Draft'!B28</f>
        <v>E-9</v>
      </c>
      <c r="C27" s="49" t="str">
        <f>IF('Pay Chart Draft'!C28="","",
IF($G$5="Withheld Percentage",$Q$5/('Pay Chart Draft'!C28*12),
IF($G$5="Current Pay Chart",'Pay Chart Draft'!C28,
IF($G$5="Proposed Pay Chart",'Pay Chart Draft'!C28*'AD TSP Chart'!$K$5+'Pay Chart Draft'!C28,
IF($N$5="No",$Q$5/IF($T$5="Weekly",52,
IF($T$5="Bi-Weekly",26,
IF($T$5="Semi-Monthly",24,12))),$Q$5/IF($T$5="Weekly",52,
IF($T$5="Bi-Weekly",26,
IF($T$5="Semi-Monthly",24,12))))))))</f>
        <v/>
      </c>
      <c r="D27" s="49" t="str">
        <f>IF('Pay Chart Draft'!D28="","",
IF($G$5="Withheld Percentage",$Q$5/('Pay Chart Draft'!D28*12),
IF($G$5="Current Pay Chart",'Pay Chart Draft'!D28,
IF($G$5="Proposed Pay Chart",'Pay Chart Draft'!D28*'AD TSP Chart'!$K$5+'Pay Chart Draft'!D28,
IF($N$5="No",$Q$5/IF($T$5="Weekly",52,
IF($T$5="Bi-Weekly",26,
IF($T$5="Semi-Monthly",24,12))),$Q$5/IF($T$5="Weekly",52,
IF($T$5="Bi-Weekly",26,
IF($T$5="Semi-Monthly",24,12))))))))</f>
        <v/>
      </c>
      <c r="E27" s="49" t="str">
        <f>IF('Pay Chart Draft'!E28="","",
IF($G$5="Withheld Percentage",$Q$5/('Pay Chart Draft'!E28*12),
IF($G$5="Current Pay Chart",'Pay Chart Draft'!E28,
IF($G$5="Proposed Pay Chart",'Pay Chart Draft'!E28*'AD TSP Chart'!$K$5+'Pay Chart Draft'!E28,
IF($N$5="No",$Q$5/IF($T$5="Weekly",52,
IF($T$5="Bi-Weekly",26,
IF($T$5="Semi-Monthly",24,12))),$Q$5/IF($T$5="Weekly",52,
IF($T$5="Bi-Weekly",26,
IF($T$5="Semi-Monthly",24,12))))))))</f>
        <v/>
      </c>
      <c r="F27" s="49" t="str">
        <f>IF('Pay Chart Draft'!F28="","",
IF($G$5="Withheld Percentage",$Q$5/('Pay Chart Draft'!F28*12),
IF($G$5="Current Pay Chart",'Pay Chart Draft'!F28,
IF($G$5="Proposed Pay Chart",'Pay Chart Draft'!F28*'AD TSP Chart'!$K$5+'Pay Chart Draft'!F28,
IF($N$5="No",$Q$5/IF($T$5="Weekly",52,
IF($T$5="Bi-Weekly",26,
IF($T$5="Semi-Monthly",24,12))),$Q$5/IF($T$5="Weekly",52,
IF($T$5="Bi-Weekly",26,
IF($T$5="Semi-Monthly",24,12))))))))</f>
        <v/>
      </c>
      <c r="G27" s="49" t="str">
        <f>IF('Pay Chart Draft'!G28="","",
IF($G$5="Withheld Percentage",$Q$5/('Pay Chart Draft'!G28*12),
IF($G$5="Current Pay Chart",'Pay Chart Draft'!G28,
IF($G$5="Proposed Pay Chart",'Pay Chart Draft'!G28*'AD TSP Chart'!$K$5+'Pay Chart Draft'!G28,
IF($N$5="No",$Q$5/IF($T$5="Weekly",52,
IF($T$5="Bi-Weekly",26,
IF($T$5="Semi-Monthly",24,12))),$Q$5/IF($T$5="Weekly",52,
IF($T$5="Bi-Weekly",26,
IF($T$5="Semi-Monthly",24,12))))))))</f>
        <v/>
      </c>
      <c r="H27" s="49" t="str">
        <f>IF('Pay Chart Draft'!H28="","",
IF($G$5="Withheld Percentage",$Q$5/('Pay Chart Draft'!H28*12),
IF($G$5="Current Pay Chart",'Pay Chart Draft'!H28,
IF($G$5="Proposed Pay Chart",'Pay Chart Draft'!H28*'AD TSP Chart'!$K$5+'Pay Chart Draft'!H28,
IF($N$5="No",$Q$5/IF($T$5="Weekly",52,
IF($T$5="Bi-Weekly",26,
IF($T$5="Semi-Monthly",24,12))),$Q$5/IF($T$5="Weekly",52,
IF($T$5="Bi-Weekly",26,
IF($T$5="Semi-Monthly",24,12))))))))</f>
        <v/>
      </c>
      <c r="I27" s="49">
        <f>IF('Pay Chart Draft'!I28="","",
IF($G$5="Withheld Percentage",$Q$5/('Pay Chart Draft'!I28*12),
IF($G$5="Current Pay Chart",'Pay Chart Draft'!I28,
IF($G$5="Proposed Pay Chart",'Pay Chart Draft'!I28*'AD TSP Chart'!$K$5+'Pay Chart Draft'!I28,
IF($N$5="No",$Q$5/IF($T$5="Weekly",52,
IF($T$5="Bi-Weekly",26,
IF($T$5="Semi-Monthly",24,12))),$Q$5/IF($T$5="Weekly",52,
IF($T$5="Bi-Weekly",26,
IF($T$5="Semi-Monthly",24,12))))))))</f>
        <v>0.30305718171604279</v>
      </c>
      <c r="J27" s="49">
        <f>IF('Pay Chart Draft'!J28="","",
IF($G$5="Withheld Percentage",$Q$5/('Pay Chart Draft'!J28*12),
IF($G$5="Current Pay Chart",'Pay Chart Draft'!J28,
IF($G$5="Proposed Pay Chart",'Pay Chart Draft'!J28*'AD TSP Chart'!$K$5+'Pay Chart Draft'!J28,
IF($N$5="No",$Q$5/IF($T$5="Weekly",52,
IF($T$5="Bi-Weekly",26,
IF($T$5="Semi-Monthly",24,12))),$Q$5/IF($T$5="Weekly",52,
IF($T$5="Bi-Weekly",26,
IF($T$5="Semi-Monthly",24,12))))))))</f>
        <v>0.29633869923212136</v>
      </c>
      <c r="K27" s="49">
        <f>IF('Pay Chart Draft'!K28="","",
IF($G$5="Withheld Percentage",$Q$5/('Pay Chart Draft'!K28*12),
IF($G$5="Current Pay Chart",'Pay Chart Draft'!K28,
IF($G$5="Proposed Pay Chart",'Pay Chart Draft'!K28*'AD TSP Chart'!$K$5+'Pay Chart Draft'!K28,
IF($N$5="No",$Q$5/IF($T$5="Weekly",52,
IF($T$5="Bi-Weekly",26,
IF($T$5="Semi-Monthly",24,12))),$Q$5/IF($T$5="Weekly",52,
IF($T$5="Bi-Weekly",26,
IF($T$5="Semi-Monthly",24,12))))))))</f>
        <v>0.28828251123598669</v>
      </c>
      <c r="L27" s="49">
        <f>IF('Pay Chart Draft'!L28="","",
IF($G$5="Withheld Percentage",$Q$5/('Pay Chart Draft'!L28*12),
IF($G$5="Current Pay Chart",'Pay Chart Draft'!L28,
IF($G$5="Proposed Pay Chart",'Pay Chart Draft'!L28*'AD TSP Chart'!$K$5+'Pay Chart Draft'!L28,
IF($N$5="No",$Q$5/IF($T$5="Weekly",52,
IF($T$5="Bi-Weekly",26,
IF($T$5="Semi-Monthly",24,12))),$Q$5/IF($T$5="Weekly",52,
IF($T$5="Bi-Weekly",26,
IF($T$5="Semi-Monthly",24,12))))))))</f>
        <v>0.2793722437543269</v>
      </c>
      <c r="M27" s="49">
        <f>IF('Pay Chart Draft'!M28="","",
IF($G$5="Withheld Percentage",$Q$5/('Pay Chart Draft'!M28*12),
IF($G$5="Current Pay Chart",'Pay Chart Draft'!M28,
IF($G$5="Proposed Pay Chart",'Pay Chart Draft'!M28*'AD TSP Chart'!$K$5+'Pay Chart Draft'!M28,
IF($N$5="No",$Q$5/IF($T$5="Weekly",52,
IF($T$5="Bi-Weekly",26,
IF($T$5="Semi-Monthly",24,12))),$Q$5/IF($T$5="Weekly",52,
IF($T$5="Bi-Weekly",26,
IF($T$5="Semi-Monthly",24,12))))))))</f>
        <v>0.27088024186302179</v>
      </c>
      <c r="N27" s="49">
        <f>IF('Pay Chart Draft'!N28="","",
IF($G$5="Withheld Percentage",$Q$5/('Pay Chart Draft'!N28*12),
IF($G$5="Current Pay Chart",'Pay Chart Draft'!N28,
IF($G$5="Proposed Pay Chart",'Pay Chart Draft'!N28*'AD TSP Chart'!$K$5+'Pay Chart Draft'!N28,
IF($N$5="No",$Q$5/IF($T$5="Weekly",52,
IF($T$5="Bi-Weekly",26,
IF($T$5="Semi-Monthly",24,12))),$Q$5/IF($T$5="Weekly",52,
IF($T$5="Bi-Weekly",26,
IF($T$5="Semi-Monthly",24,12))))))))</f>
        <v>0.25836862270619076</v>
      </c>
      <c r="O27" s="49">
        <f>IF('Pay Chart Draft'!O28="","",
IF($G$5="Withheld Percentage",$Q$5/('Pay Chart Draft'!O28*12),
IF($G$5="Current Pay Chart",'Pay Chart Draft'!O28,
IF($G$5="Proposed Pay Chart",'Pay Chart Draft'!O28*'AD TSP Chart'!$K$5+'Pay Chart Draft'!O28,
IF($N$5="No",$Q$5/IF($T$5="Weekly",52,
IF($T$5="Bi-Weekly",26,
IF($T$5="Semi-Monthly",24,12))),$Q$5/IF($T$5="Weekly",52,
IF($T$5="Bi-Weekly",26,
IF($T$5="Semi-Monthly",24,12))))))))</f>
        <v>0.24861141429576269</v>
      </c>
      <c r="P27" s="49">
        <f>IF('Pay Chart Draft'!P28="","",
IF($G$5="Withheld Percentage",$Q$5/('Pay Chart Draft'!P28*12),
IF($G$5="Current Pay Chart",'Pay Chart Draft'!P28,
IF($G$5="Proposed Pay Chart",'Pay Chart Draft'!P28*'AD TSP Chart'!$K$5+'Pay Chart Draft'!P28,
IF($N$5="No",$Q$5/IF($T$5="Weekly",52,
IF($T$5="Bi-Weekly",26,
IF($T$5="Semi-Monthly",24,12))),$Q$5/IF($T$5="Weekly",52,
IF($T$5="Bi-Weekly",26,
IF($T$5="Semi-Monthly",24,12))))))))</f>
        <v>0.23915183925263298</v>
      </c>
      <c r="Q27" s="49">
        <f>IF('Pay Chart Draft'!Q28="","",
IF($G$5="Withheld Percentage",$Q$5/('Pay Chart Draft'!Q28*12),
IF($G$5="Current Pay Chart",'Pay Chart Draft'!Q28,
IF($G$5="Proposed Pay Chart",'Pay Chart Draft'!Q28*'AD TSP Chart'!$K$5+'Pay Chart Draft'!Q28,
IF($N$5="No",$Q$5/IF($T$5="Weekly",52,
IF($T$5="Bi-Weekly",26,
IF($T$5="Semi-Monthly",24,12))),$Q$5/IF($T$5="Weekly",52,
IF($T$5="Bi-Weekly",26,
IF($T$5="Semi-Monthly",24,12))))))))</f>
        <v>0.22596105092831412</v>
      </c>
      <c r="R27" s="49">
        <f>IF('Pay Chart Draft'!R28="","",
IF($G$5="Withheld Percentage",$Q$5/('Pay Chart Draft'!R28*12),
IF($G$5="Current Pay Chart",'Pay Chart Draft'!R28,
IF($G$5="Proposed Pay Chart",'Pay Chart Draft'!R28*'AD TSP Chart'!$K$5+'Pay Chart Draft'!R28,
IF($N$5="No",$Q$5/IF($T$5="Weekly",52,
IF($T$5="Bi-Weekly",26,
IF($T$5="Semi-Monthly",24,12))),$Q$5/IF($T$5="Weekly",52,
IF($T$5="Bi-Weekly",26,
IF($T$5="Semi-Monthly",24,12))))))))</f>
        <v>0.22596105092831412</v>
      </c>
      <c r="S27" s="49">
        <f>IF('Pay Chart Draft'!S28="","",
IF($G$5="Withheld Percentage",$Q$5/('Pay Chart Draft'!S28*12),
IF($G$5="Current Pay Chart",'Pay Chart Draft'!S28,
IF($G$5="Proposed Pay Chart",'Pay Chart Draft'!S28*'AD TSP Chart'!$K$5+'Pay Chart Draft'!S28,
IF($N$5="No",$Q$5/IF($T$5="Weekly",52,
IF($T$5="Bi-Weekly",26,
IF($T$5="Semi-Monthly",24,12))),$Q$5/IF($T$5="Weekly",52,
IF($T$5="Bi-Weekly",26,
IF($T$5="Semi-Monthly",24,12))))))))</f>
        <v>0.21521767430531935</v>
      </c>
      <c r="T27" s="49">
        <f>IF('Pay Chart Draft'!T28="","",
IF($G$5="Withheld Percentage",$Q$5/('Pay Chart Draft'!T28*12),
IF($G$5="Current Pay Chart",'Pay Chart Draft'!T28,
IF($G$5="Proposed Pay Chart",'Pay Chart Draft'!T28*'AD TSP Chart'!$K$5+'Pay Chart Draft'!T28,
IF($N$5="No",$Q$5/IF($T$5="Weekly",52,
IF($T$5="Bi-Weekly",26,
IF($T$5="Semi-Monthly",24,12))),$Q$5/IF($T$5="Weekly",52,
IF($T$5="Bi-Weekly",26,
IF($T$5="Semi-Monthly",24,12))))))))</f>
        <v>0.21521767430531935</v>
      </c>
      <c r="U27" s="49">
        <f>IF('Pay Chart Draft'!U28="","",
IF($G$5="Withheld Percentage",$Q$5/('Pay Chart Draft'!U28*12),
IF($G$5="Current Pay Chart",'Pay Chart Draft'!U28,
IF($G$5="Proposed Pay Chart",'Pay Chart Draft'!U28*'AD TSP Chart'!$K$5+'Pay Chart Draft'!U28,
IF($N$5="No",$Q$5/IF($T$5="Weekly",52,
IF($T$5="Bi-Weekly",26,
IF($T$5="Semi-Monthly",24,12))),$Q$5/IF($T$5="Weekly",52,
IF($T$5="Bi-Weekly",26,
IF($T$5="Semi-Monthly",24,12))))))))</f>
        <v>0.20496146724415812</v>
      </c>
      <c r="V27" s="49">
        <f>IF('Pay Chart Draft'!V28="","",
IF($G$5="Withheld Percentage",$Q$5/('Pay Chart Draft'!V28*12),
IF($G$5="Current Pay Chart",'Pay Chart Draft'!V28,
IF($G$5="Proposed Pay Chart",'Pay Chart Draft'!V28*'AD TSP Chart'!$K$5+'Pay Chart Draft'!V28,
IF($N$5="No",$Q$5/IF($T$5="Weekly",52,
IF($T$5="Bi-Weekly",26,
IF($T$5="Semi-Monthly",24,12))),$Q$5/IF($T$5="Weekly",52,
IF($T$5="Bi-Weekly",26,
IF($T$5="Semi-Monthly",24,12))))))))</f>
        <v>0.20496146724415812</v>
      </c>
      <c r="W27" s="49">
        <f>IF('Pay Chart Draft'!W28="","",
IF($G$5="Withheld Percentage",$Q$5/('Pay Chart Draft'!W28*12),
IF($G$5="Current Pay Chart",'Pay Chart Draft'!W28,
IF($G$5="Proposed Pay Chart",'Pay Chart Draft'!W28*'AD TSP Chart'!$K$5+'Pay Chart Draft'!W28,
IF($N$5="No",$Q$5/IF($T$5="Weekly",52,
IF($T$5="Bi-Weekly",26,
IF($T$5="Semi-Monthly",24,12))),$Q$5/IF($T$5="Weekly",52,
IF($T$5="Bi-Weekly",26,
IF($T$5="Semi-Monthly",24,12))))))))</f>
        <v>0.19518232885842141</v>
      </c>
      <c r="X27" s="49">
        <f>IF('Pay Chart Draft'!X28="","",
IF($G$5="Withheld Percentage",$Q$5/('Pay Chart Draft'!X28*12),
IF($G$5="Current Pay Chart",'Pay Chart Draft'!X28,
IF($G$5="Proposed Pay Chart",'Pay Chart Draft'!X28*'AD TSP Chart'!$K$5+'Pay Chart Draft'!X28,
IF($N$5="No",$Q$5/IF($T$5="Weekly",52,
IF($T$5="Bi-Weekly",26,
IF($T$5="Semi-Monthly",24,12))),$Q$5/IF($T$5="Weekly",52,
IF($T$5="Bi-Weekly",26,
IF($T$5="Semi-Monthly",24,12))))))))</f>
        <v>0.19517340919390527</v>
      </c>
    </row>
    <row r="28" spans="2:24" ht="15.75" thickBot="1" x14ac:dyDescent="0.3">
      <c r="B28" s="17" t="str">
        <f>'Pay Chart Draft'!B29</f>
        <v>E-8</v>
      </c>
      <c r="C28" s="49" t="str">
        <f>IF('Pay Chart Draft'!C29="","",
IF($G$5="Withheld Percentage",$Q$5/('Pay Chart Draft'!C29*12),
IF($G$5="Current Pay Chart",'Pay Chart Draft'!C29,
IF($G$5="Proposed Pay Chart",'Pay Chart Draft'!C29*'AD TSP Chart'!$K$5+'Pay Chart Draft'!C29,
IF($N$5="No",$Q$5/IF($T$5="Weekly",52,
IF($T$5="Bi-Weekly",26,
IF($T$5="Semi-Monthly",24,12))),$Q$5/IF($T$5="Weekly",52,
IF($T$5="Bi-Weekly",26,
IF($T$5="Semi-Monthly",24,12))))))))</f>
        <v/>
      </c>
      <c r="D28" s="49" t="str">
        <f>IF('Pay Chart Draft'!D29="","",
IF($G$5="Withheld Percentage",$Q$5/('Pay Chart Draft'!D29*12),
IF($G$5="Current Pay Chart",'Pay Chart Draft'!D29,
IF($G$5="Proposed Pay Chart",'Pay Chart Draft'!D29*'AD TSP Chart'!$K$5+'Pay Chart Draft'!D29,
IF($N$5="No",$Q$5/IF($T$5="Weekly",52,
IF($T$5="Bi-Weekly",26,
IF($T$5="Semi-Monthly",24,12))),$Q$5/IF($T$5="Weekly",52,
IF($T$5="Bi-Weekly",26,
IF($T$5="Semi-Monthly",24,12))))))))</f>
        <v/>
      </c>
      <c r="E28" s="49" t="str">
        <f>IF('Pay Chart Draft'!E29="","",
IF($G$5="Withheld Percentage",$Q$5/('Pay Chart Draft'!E29*12),
IF($G$5="Current Pay Chart",'Pay Chart Draft'!E29,
IF($G$5="Proposed Pay Chart",'Pay Chart Draft'!E29*'AD TSP Chart'!$K$5+'Pay Chart Draft'!E29,
IF($N$5="No",$Q$5/IF($T$5="Weekly",52,
IF($T$5="Bi-Weekly",26,
IF($T$5="Semi-Monthly",24,12))),$Q$5/IF($T$5="Weekly",52,
IF($T$5="Bi-Weekly",26,
IF($T$5="Semi-Monthly",24,12))))))))</f>
        <v/>
      </c>
      <c r="F28" s="49" t="str">
        <f>IF('Pay Chart Draft'!F29="","",
IF($G$5="Withheld Percentage",$Q$5/('Pay Chart Draft'!F29*12),
IF($G$5="Current Pay Chart",'Pay Chart Draft'!F29,
IF($G$5="Proposed Pay Chart",'Pay Chart Draft'!F29*'AD TSP Chart'!$K$5+'Pay Chart Draft'!F29,
IF($N$5="No",$Q$5/IF($T$5="Weekly",52,
IF($T$5="Bi-Weekly",26,
IF($T$5="Semi-Monthly",24,12))),$Q$5/IF($T$5="Weekly",52,
IF($T$5="Bi-Weekly",26,
IF($T$5="Semi-Monthly",24,12))))))))</f>
        <v/>
      </c>
      <c r="G28" s="49" t="str">
        <f>IF('Pay Chart Draft'!G29="","",
IF($G$5="Withheld Percentage",$Q$5/('Pay Chart Draft'!G29*12),
IF($G$5="Current Pay Chart",'Pay Chart Draft'!G29,
IF($G$5="Proposed Pay Chart",'Pay Chart Draft'!G29*'AD TSP Chart'!$K$5+'Pay Chart Draft'!G29,
IF($N$5="No",$Q$5/IF($T$5="Weekly",52,
IF($T$5="Bi-Weekly",26,
IF($T$5="Semi-Monthly",24,12))),$Q$5/IF($T$5="Weekly",52,
IF($T$5="Bi-Weekly",26,
IF($T$5="Semi-Monthly",24,12))))))))</f>
        <v/>
      </c>
      <c r="H28" s="49">
        <f>IF('Pay Chart Draft'!H29="","",
IF($G$5="Withheld Percentage",$Q$5/('Pay Chart Draft'!H29*12),
IF($G$5="Current Pay Chart",'Pay Chart Draft'!H29,
IF($G$5="Proposed Pay Chart",'Pay Chart Draft'!H29*'AD TSP Chart'!$K$5+'Pay Chart Draft'!H29,
IF($N$5="No",$Q$5/IF($T$5="Weekly",52,
IF($T$5="Bi-Weekly",26,
IF($T$5="Semi-Monthly",24,12))),$Q$5/IF($T$5="Weekly",52,
IF($T$5="Bi-Weekly",26,
IF($T$5="Semi-Monthly",24,12))))))))</f>
        <v>0.37020182319883266</v>
      </c>
      <c r="I28" s="49">
        <f>IF('Pay Chart Draft'!I29="","",
IF($G$5="Withheld Percentage",$Q$5/('Pay Chart Draft'!I29*12),
IF($G$5="Current Pay Chart",'Pay Chart Draft'!I29,
IF($G$5="Proposed Pay Chart",'Pay Chart Draft'!I29*'AD TSP Chart'!$K$5+'Pay Chart Draft'!I29,
IF($N$5="No",$Q$5/IF($T$5="Weekly",52,
IF($T$5="Bi-Weekly",26,
IF($T$5="Semi-Monthly",24,12))),$Q$5/IF($T$5="Weekly",52,
IF($T$5="Bi-Weekly",26,
IF($T$5="Semi-Monthly",24,12))))))))</f>
        <v>0.35452897798807398</v>
      </c>
      <c r="J28" s="49">
        <f>IF('Pay Chart Draft'!J29="","",
IF($G$5="Withheld Percentage",$Q$5/('Pay Chart Draft'!J29*12),
IF($G$5="Current Pay Chart",'Pay Chart Draft'!J29,
IF($G$5="Proposed Pay Chart",'Pay Chart Draft'!J29*'AD TSP Chart'!$K$5+'Pay Chart Draft'!J29,
IF($N$5="No",$Q$5/IF($T$5="Weekly",52,
IF($T$5="Bi-Weekly",26,
IF($T$5="Semi-Monthly",24,12))),$Q$5/IF($T$5="Weekly",52,
IF($T$5="Bi-Weekly",26,
IF($T$5="Semi-Monthly",24,12))))))))</f>
        <v>0.34547378780831434</v>
      </c>
      <c r="K28" s="49">
        <f>IF('Pay Chart Draft'!K29="","",
IF($G$5="Withheld Percentage",$Q$5/('Pay Chart Draft'!K29*12),
IF($G$5="Current Pay Chart",'Pay Chart Draft'!K29,
IF($G$5="Proposed Pay Chart",'Pay Chart Draft'!K29*'AD TSP Chart'!$K$5+'Pay Chart Draft'!K29,
IF($N$5="No",$Q$5/IF($T$5="Weekly",52,
IF($T$5="Bi-Weekly",26,
IF($T$5="Semi-Monthly",24,12))),$Q$5/IF($T$5="Weekly",52,
IF($T$5="Bi-Weekly",26,
IF($T$5="Semi-Monthly",24,12))))))))</f>
        <v>0.33522366777208712</v>
      </c>
      <c r="L28" s="49">
        <f>IF('Pay Chart Draft'!L29="","",
IF($G$5="Withheld Percentage",$Q$5/('Pay Chart Draft'!L29*12),
IF($G$5="Current Pay Chart",'Pay Chart Draft'!L29,
IF($G$5="Proposed Pay Chart",'Pay Chart Draft'!L29*'AD TSP Chart'!$K$5+'Pay Chart Draft'!L29,
IF($N$5="No",$Q$5/IF($T$5="Weekly",52,
IF($T$5="Bi-Weekly",26,
IF($T$5="Semi-Monthly",24,12))),$Q$5/IF($T$5="Weekly",52,
IF($T$5="Bi-Weekly",26,
IF($T$5="Semi-Monthly",24,12))))))))</f>
        <v>0.32474733073535467</v>
      </c>
      <c r="M28" s="49">
        <f>IF('Pay Chart Draft'!M29="","",
IF($G$5="Withheld Percentage",$Q$5/('Pay Chart Draft'!M29*12),
IF($G$5="Current Pay Chart",'Pay Chart Draft'!M29,
IF($G$5="Proposed Pay Chart",'Pay Chart Draft'!M29*'AD TSP Chart'!$K$5+'Pay Chart Draft'!M29,
IF($N$5="No",$Q$5/IF($T$5="Weekly",52,
IF($T$5="Bi-Weekly",26,
IF($T$5="Semi-Monthly",24,12))),$Q$5/IF($T$5="Weekly",52,
IF($T$5="Bi-Weekly",26,
IF($T$5="Semi-Monthly",24,12))))))))</f>
        <v>0.30745880052073021</v>
      </c>
      <c r="N28" s="49">
        <f>IF('Pay Chart Draft'!N29="","",
IF($G$5="Withheld Percentage",$Q$5/('Pay Chart Draft'!N29*12),
IF($G$5="Current Pay Chart",'Pay Chart Draft'!N29,
IF($G$5="Proposed Pay Chart",'Pay Chart Draft'!N29*'AD TSP Chart'!$K$5+'Pay Chart Draft'!N29,
IF($N$5="No",$Q$5/IF($T$5="Weekly",52,
IF($T$5="Bi-Weekly",26,
IF($T$5="Semi-Monthly",24,12))),$Q$5/IF($T$5="Weekly",52,
IF($T$5="Bi-Weekly",26,
IF($T$5="Semi-Monthly",24,12))))))))</f>
        <v>0.29937671228875684</v>
      </c>
      <c r="O28" s="49">
        <f>IF('Pay Chart Draft'!O29="","",
IF($G$5="Withheld Percentage",$Q$5/('Pay Chart Draft'!O29*12),
IF($G$5="Current Pay Chart",'Pay Chart Draft'!O29,
IF($G$5="Proposed Pay Chart",'Pay Chart Draft'!O29*'AD TSP Chart'!$K$5+'Pay Chart Draft'!O29,
IF($N$5="No",$Q$5/IF($T$5="Weekly",52,
IF($T$5="Bi-Weekly",26,
IF($T$5="Semi-Monthly",24,12))),$Q$5/IF($T$5="Weekly",52,
IF($T$5="Bi-Weekly",26,
IF($T$5="Semi-Monthly",24,12))))))))</f>
        <v>0.28655618178565034</v>
      </c>
      <c r="P28" s="49">
        <f>IF('Pay Chart Draft'!P29="","",
IF($G$5="Withheld Percentage",$Q$5/('Pay Chart Draft'!P29*12),
IF($G$5="Current Pay Chart",'Pay Chart Draft'!P29,
IF($G$5="Proposed Pay Chart",'Pay Chart Draft'!P29*'AD TSP Chart'!$K$5+'Pay Chart Draft'!P29,
IF($N$5="No",$Q$5/IF($T$5="Weekly",52,
IF($T$5="Bi-Weekly",26,
IF($T$5="Semi-Monthly",24,12))),$Q$5/IF($T$5="Weekly",52,
IF($T$5="Bi-Weekly",26,
IF($T$5="Semi-Monthly",24,12))))))))</f>
        <v>0.27989404986210098</v>
      </c>
      <c r="Q28" s="49">
        <f>IF('Pay Chart Draft'!Q29="","",
IF($G$5="Withheld Percentage",$Q$5/('Pay Chart Draft'!Q29*12),
IF($G$5="Current Pay Chart",'Pay Chart Draft'!Q29,
IF($G$5="Proposed Pay Chart",'Pay Chart Draft'!Q29*'AD TSP Chart'!$K$5+'Pay Chart Draft'!Q29,
IF($N$5="No",$Q$5/IF($T$5="Weekly",52,
IF($T$5="Bi-Weekly",26,
IF($T$5="Semi-Monthly",24,12))),$Q$5/IF($T$5="Weekly",52,
IF($T$5="Bi-Weekly",26,
IF($T$5="Semi-Monthly",24,12))))))))</f>
        <v>0.26478398793101665</v>
      </c>
      <c r="R28" s="49">
        <f>IF('Pay Chart Draft'!R29="","",
IF($G$5="Withheld Percentage",$Q$5/('Pay Chart Draft'!R29*12),
IF($G$5="Current Pay Chart",'Pay Chart Draft'!R29,
IF($G$5="Proposed Pay Chart",'Pay Chart Draft'!R29*'AD TSP Chart'!$K$5+'Pay Chart Draft'!R29,
IF($N$5="No",$Q$5/IF($T$5="Weekly",52,
IF($T$5="Bi-Weekly",26,
IF($T$5="Semi-Monthly",24,12))),$Q$5/IF($T$5="Weekly",52,
IF($T$5="Bi-Weekly",26,
IF($T$5="Semi-Monthly",24,12))))))))</f>
        <v>0.26478398793101665</v>
      </c>
      <c r="S28" s="49">
        <f>IF('Pay Chart Draft'!S29="","",
IF($G$5="Withheld Percentage",$Q$5/('Pay Chart Draft'!S29*12),
IF($G$5="Current Pay Chart",'Pay Chart Draft'!S29,
IF($G$5="Proposed Pay Chart",'Pay Chart Draft'!S29*'AD TSP Chart'!$K$5+'Pay Chart Draft'!S29,
IF($N$5="No",$Q$5/IF($T$5="Weekly",52,
IF($T$5="Bi-Weekly",26,
IF($T$5="Semi-Monthly",24,12))),$Q$5/IF($T$5="Weekly",52,
IF($T$5="Bi-Weekly",26,
IF($T$5="Semi-Monthly",24,12))))))))</f>
        <v>0.2595698990083164</v>
      </c>
      <c r="T28" s="49">
        <f>IF('Pay Chart Draft'!T29="","",
IF($G$5="Withheld Percentage",$Q$5/('Pay Chart Draft'!T29*12),
IF($G$5="Current Pay Chart",'Pay Chart Draft'!T29,
IF($G$5="Proposed Pay Chart",'Pay Chart Draft'!T29*'AD TSP Chart'!$K$5+'Pay Chart Draft'!T29,
IF($N$5="No",$Q$5/IF($T$5="Weekly",52,
IF($T$5="Bi-Weekly",26,
IF($T$5="Semi-Monthly",24,12))),$Q$5/IF($T$5="Weekly",52,
IF($T$5="Bi-Weekly",26,
IF($T$5="Semi-Monthly",24,12))))))))</f>
        <v>0.2595698990083164</v>
      </c>
      <c r="U28" s="49">
        <f>IF('Pay Chart Draft'!U29="","",
IF($G$5="Withheld Percentage",$Q$5/('Pay Chart Draft'!U29*12),
IF($G$5="Current Pay Chart",'Pay Chart Draft'!U29,
IF($G$5="Proposed Pay Chart",'Pay Chart Draft'!U29*'AD TSP Chart'!$K$5+'Pay Chart Draft'!U29,
IF($N$5="No",$Q$5/IF($T$5="Weekly",52,
IF($T$5="Bi-Weekly",26,
IF($T$5="Semi-Monthly",24,12))),$Q$5/IF($T$5="Weekly",52,
IF($T$5="Bi-Weekly",26,
IF($T$5="Semi-Monthly",24,12))))))))</f>
        <v>0.2595698990083164</v>
      </c>
      <c r="V28" s="49">
        <f>IF('Pay Chart Draft'!V29="","",
IF($G$5="Withheld Percentage",$Q$5/('Pay Chart Draft'!V29*12),
IF($G$5="Current Pay Chart",'Pay Chart Draft'!V29,
IF($G$5="Proposed Pay Chart",'Pay Chart Draft'!V29*'AD TSP Chart'!$K$5+'Pay Chart Draft'!V29,
IF($N$5="No",$Q$5/IF($T$5="Weekly",52,
IF($T$5="Bi-Weekly",26,
IF($T$5="Semi-Monthly",24,12))),$Q$5/IF($T$5="Weekly",52,
IF($T$5="Bi-Weekly",26,
IF($T$5="Semi-Monthly",24,12))))))))</f>
        <v>0.2595698990083164</v>
      </c>
      <c r="W28" s="49">
        <f>IF('Pay Chart Draft'!W29="","",
IF($G$5="Withheld Percentage",$Q$5/('Pay Chart Draft'!W29*12),
IF($G$5="Current Pay Chart",'Pay Chart Draft'!W29,
IF($G$5="Proposed Pay Chart",'Pay Chart Draft'!W29*'AD TSP Chart'!$K$5+'Pay Chart Draft'!W29,
IF($N$5="No",$Q$5/IF($T$5="Weekly",52,
IF($T$5="Bi-Weekly",26,
IF($T$5="Semi-Monthly",24,12))),$Q$5/IF($T$5="Weekly",52,
IF($T$5="Bi-Weekly",26,
IF($T$5="Semi-Monthly",24,12))))))))</f>
        <v>0.2595698990083164</v>
      </c>
      <c r="X28" s="49">
        <f>IF('Pay Chart Draft'!X29="","",
IF($G$5="Withheld Percentage",$Q$5/('Pay Chart Draft'!X29*12),
IF($G$5="Current Pay Chart",'Pay Chart Draft'!X29,
IF($G$5="Proposed Pay Chart",'Pay Chart Draft'!X29*'AD TSP Chart'!$K$5+'Pay Chart Draft'!X29,
IF($N$5="No",$Q$5/IF($T$5="Weekly",52,
IF($T$5="Bi-Weekly",26,
IF($T$5="Semi-Monthly",24,12))),$Q$5/IF($T$5="Weekly",52,
IF($T$5="Bi-Weekly",26,
IF($T$5="Semi-Monthly",24,12))))))))</f>
        <v>0.2595698990083164</v>
      </c>
    </row>
    <row r="29" spans="2:24" ht="15.75" thickBot="1" x14ac:dyDescent="0.3">
      <c r="B29" s="17" t="str">
        <f>'Pay Chart Draft'!B30</f>
        <v>E-7</v>
      </c>
      <c r="C29" s="49">
        <f>IF('Pay Chart Draft'!C30="","",
IF($G$5="Withheld Percentage",$Q$5/('Pay Chart Draft'!C30*12),
IF($G$5="Current Pay Chart",'Pay Chart Draft'!C30,
IF($G$5="Proposed Pay Chart",'Pay Chart Draft'!C30*'AD TSP Chart'!$K$5+'Pay Chart Draft'!C30,
IF($N$5="No",$Q$5/IF($T$5="Weekly",52,
IF($T$5="Bi-Weekly",26,
IF($T$5="Semi-Monthly",24,12))),$Q$5/IF($T$5="Weekly",52,
IF($T$5="Bi-Weekly",26,
IF($T$5="Semi-Monthly",24,12))))))))</f>
        <v>0.53258926715716848</v>
      </c>
      <c r="D29" s="49">
        <f>IF('Pay Chart Draft'!D30="","",
IF($G$5="Withheld Percentage",$Q$5/('Pay Chart Draft'!D30*12),
IF($G$5="Current Pay Chart",'Pay Chart Draft'!D30,
IF($G$5="Proposed Pay Chart",'Pay Chart Draft'!D30*'AD TSP Chart'!$K$5+'Pay Chart Draft'!D30,
IF($N$5="No",$Q$5/IF($T$5="Weekly",52,
IF($T$5="Bi-Weekly",26,
IF($T$5="Semi-Monthly",24,12))),$Q$5/IF($T$5="Weekly",52,
IF($T$5="Bi-Weekly",26,
IF($T$5="Semi-Monthly",24,12))))))))</f>
        <v>0.48795582214605349</v>
      </c>
      <c r="E29" s="49">
        <f>IF('Pay Chart Draft'!E30="","",
IF($G$5="Withheld Percentage",$Q$5/('Pay Chart Draft'!E30*12),
IF($G$5="Current Pay Chart",'Pay Chart Draft'!E30,
IF($G$5="Proposed Pay Chart",'Pay Chart Draft'!E30*'AD TSP Chart'!$K$5+'Pay Chart Draft'!E30,
IF($N$5="No",$Q$5/IF($T$5="Weekly",52,
IF($T$5="Bi-Weekly",26,
IF($T$5="Semi-Monthly",24,12))),$Q$5/IF($T$5="Weekly",52,
IF($T$5="Bi-Weekly",26,
IF($T$5="Semi-Monthly",24,12))))))))</f>
        <v>0.46991619445819804</v>
      </c>
      <c r="F29" s="49">
        <f>IF('Pay Chart Draft'!F30="","",
IF($G$5="Withheld Percentage",$Q$5/('Pay Chart Draft'!F30*12),
IF($G$5="Current Pay Chart",'Pay Chart Draft'!F30,
IF($G$5="Proposed Pay Chart",'Pay Chart Draft'!F30*'AD TSP Chart'!$K$5+'Pay Chart Draft'!F30,
IF($N$5="No",$Q$5/IF($T$5="Weekly",52,
IF($T$5="Bi-Weekly",26,
IF($T$5="Semi-Monthly",24,12))),$Q$5/IF($T$5="Weekly",52,
IF($T$5="Bi-Weekly",26,
IF($T$5="Semi-Monthly",24,12))))))))</f>
        <v>0.44809918511523794</v>
      </c>
      <c r="G29" s="49">
        <f>IF('Pay Chart Draft'!G30="","",
IF($G$5="Withheld Percentage",$Q$5/('Pay Chart Draft'!G30*12),
IF($G$5="Current Pay Chart",'Pay Chart Draft'!G30,
IF($G$5="Proposed Pay Chart",'Pay Chart Draft'!G30*'AD TSP Chart'!$K$5+'Pay Chart Draft'!G30,
IF($N$5="No",$Q$5/IF($T$5="Weekly",52,
IF($T$5="Bi-Weekly",26,
IF($T$5="Semi-Monthly",24,12))),$Q$5/IF($T$5="Weekly",52,
IF($T$5="Bi-Weekly",26,
IF($T$5="Semi-Monthly",24,12))))))))</f>
        <v>0.43234716000641132</v>
      </c>
      <c r="H29" s="49">
        <f>IF('Pay Chart Draft'!H30="","",
IF($G$5="Withheld Percentage",$Q$5/('Pay Chart Draft'!H30*12),
IF($G$5="Current Pay Chart",'Pay Chart Draft'!H30,
IF($G$5="Proposed Pay Chart",'Pay Chart Draft'!H30*'AD TSP Chart'!$K$5+'Pay Chart Draft'!H30,
IF($N$5="No",$Q$5/IF($T$5="Weekly",52,
IF($T$5="Bi-Weekly",26,
IF($T$5="Semi-Monthly",24,12))),$Q$5/IF($T$5="Weekly",52,
IF($T$5="Bi-Weekly",26,
IF($T$5="Semi-Monthly",24,12))))))))</f>
        <v>0.40776544535943032</v>
      </c>
      <c r="I29" s="49">
        <f>IF('Pay Chart Draft'!I30="","",
IF($G$5="Withheld Percentage",$Q$5/('Pay Chart Draft'!I30*12),
IF($G$5="Current Pay Chart",'Pay Chart Draft'!I30,
IF($G$5="Proposed Pay Chart",'Pay Chart Draft'!I30*'AD TSP Chart'!$K$5+'Pay Chart Draft'!I30,
IF($N$5="No",$Q$5/IF($T$5="Weekly",52,
IF($T$5="Bi-Weekly",26,
IF($T$5="Semi-Monthly",24,12))),$Q$5/IF($T$5="Weekly",52,
IF($T$5="Bi-Weekly",26,
IF($T$5="Semi-Monthly",24,12))))))))</f>
        <v>0.39509085162314889</v>
      </c>
      <c r="J29" s="49">
        <f>IF('Pay Chart Draft'!J30="","",
IF($G$5="Withheld Percentage",$Q$5/('Pay Chart Draft'!J30*12),
IF($G$5="Current Pay Chart",'Pay Chart Draft'!J30,
IF($G$5="Proposed Pay Chart",'Pay Chart Draft'!J30*'AD TSP Chart'!$K$5+'Pay Chart Draft'!J30,
IF($N$5="No",$Q$5/IF($T$5="Weekly",52,
IF($T$5="Bi-Weekly",26,
IF($T$5="Semi-Monthly",24,12))),$Q$5/IF($T$5="Weekly",52,
IF($T$5="Bi-Weekly",26,
IF($T$5="Semi-Monthly",24,12))))))))</f>
        <v>0.37448667923480494</v>
      </c>
      <c r="K29" s="49">
        <f>IF('Pay Chart Draft'!K30="","",
IF($G$5="Withheld Percentage",$Q$5/('Pay Chart Draft'!K30*12),
IF($G$5="Current Pay Chart",'Pay Chart Draft'!K30,
IF($G$5="Proposed Pay Chart",'Pay Chart Draft'!K30*'AD TSP Chart'!$K$5+'Pay Chart Draft'!K30,
IF($N$5="No",$Q$5/IF($T$5="Weekly",52,
IF($T$5="Bi-Weekly",26,
IF($T$5="Semi-Monthly",24,12))),$Q$5/IF($T$5="Weekly",52,
IF($T$5="Bi-Weekly",26,
IF($T$5="Semi-Monthly",24,12))))))))</f>
        <v>0.35888601780074647</v>
      </c>
      <c r="L29" s="49">
        <f>IF('Pay Chart Draft'!L30="","",
IF($G$5="Withheld Percentage",$Q$5/('Pay Chart Draft'!L30*12),
IF($G$5="Current Pay Chart",'Pay Chart Draft'!L30,
IF($G$5="Proposed Pay Chart",'Pay Chart Draft'!L30*'AD TSP Chart'!$K$5+'Pay Chart Draft'!L30,
IF($N$5="No",$Q$5/IF($T$5="Weekly",52,
IF($T$5="Bi-Weekly",26,
IF($T$5="Semi-Monthly",24,12))),$Q$5/IF($T$5="Weekly",52,
IF($T$5="Bi-Weekly",26,
IF($T$5="Semi-Monthly",24,12))))))))</f>
        <v>0.34898844422653946</v>
      </c>
      <c r="M29" s="49">
        <f>IF('Pay Chart Draft'!M30="","",
IF($G$5="Withheld Percentage",$Q$5/('Pay Chart Draft'!M30*12),
IF($G$5="Current Pay Chart",'Pay Chart Draft'!M30,
IF($G$5="Proposed Pay Chart",'Pay Chart Draft'!M30*'AD TSP Chart'!$K$5+'Pay Chart Draft'!M30,
IF($N$5="No",$Q$5/IF($T$5="Weekly",52,
IF($T$5="Bi-Weekly",26,
IF($T$5="Semi-Monthly",24,12))),$Q$5/IF($T$5="Weekly",52,
IF($T$5="Bi-Weekly",26,
IF($T$5="Semi-Monthly",24,12))))))))</f>
        <v>0.33901556494876728</v>
      </c>
      <c r="N29" s="49">
        <f>IF('Pay Chart Draft'!N30="","",
IF($G$5="Withheld Percentage",$Q$5/('Pay Chart Draft'!N30*12),
IF($G$5="Current Pay Chart",'Pay Chart Draft'!N30,
IF($G$5="Proposed Pay Chart",'Pay Chart Draft'!N30*'AD TSP Chart'!$K$5+'Pay Chart Draft'!N30,
IF($N$5="No",$Q$5/IF($T$5="Weekly",52,
IF($T$5="Bi-Weekly",26,
IF($T$5="Semi-Monthly",24,12))),$Q$5/IF($T$5="Weekly",52,
IF($T$5="Bi-Weekly",26,
IF($T$5="Semi-Monthly",24,12))))))))</f>
        <v>0.33530262288432228</v>
      </c>
      <c r="O29" s="49">
        <f>IF('Pay Chart Draft'!O30="","",
IF($G$5="Withheld Percentage",$Q$5/('Pay Chart Draft'!O30*12),
IF($G$5="Current Pay Chart",'Pay Chart Draft'!O30,
IF($G$5="Proposed Pay Chart",'Pay Chart Draft'!O30*'AD TSP Chart'!$K$5+'Pay Chart Draft'!O30,
IF($N$5="No",$Q$5/IF($T$5="Weekly",52,
IF($T$5="Bi-Weekly",26,
IF($T$5="Semi-Monthly",24,12))),$Q$5/IF($T$5="Weekly",52,
IF($T$5="Bi-Weekly",26,
IF($T$5="Semi-Monthly",24,12))))))))</f>
        <v>0.32340097935281947</v>
      </c>
      <c r="P29" s="49">
        <f>IF('Pay Chart Draft'!P30="","",
IF($G$5="Withheld Percentage",$Q$5/('Pay Chart Draft'!P30*12),
IF($G$5="Current Pay Chart",'Pay Chart Draft'!P30,
IF($G$5="Proposed Pay Chart",'Pay Chart Draft'!P30*'AD TSP Chart'!$K$5+'Pay Chart Draft'!P30,
IF($N$5="No",$Q$5/IF($T$5="Weekly",52,
IF($T$5="Bi-Weekly",26,
IF($T$5="Semi-Monthly",24,12))),$Q$5/IF($T$5="Weekly",52,
IF($T$5="Bi-Weekly",26,
IF($T$5="Semi-Monthly",24,12))))))))</f>
        <v>0.31736300754859526</v>
      </c>
      <c r="Q29" s="49">
        <f>IF('Pay Chart Draft'!Q30="","",
IF($G$5="Withheld Percentage",$Q$5/('Pay Chart Draft'!Q30*12),
IF($G$5="Current Pay Chart",'Pay Chart Draft'!Q30,
IF($G$5="Proposed Pay Chart",'Pay Chart Draft'!Q30*'AD TSP Chart'!$K$5+'Pay Chart Draft'!Q30,
IF($N$5="No",$Q$5/IF($T$5="Weekly",52,
IF($T$5="Bi-Weekly",26,
IF($T$5="Semi-Monthly",24,12))),$Q$5/IF($T$5="Weekly",52,
IF($T$5="Bi-Weekly",26,
IF($T$5="Semi-Monthly",24,12))))))))</f>
        <v>0.29630785952983896</v>
      </c>
      <c r="R29" s="49">
        <f>IF('Pay Chart Draft'!R30="","",
IF($G$5="Withheld Percentage",$Q$5/('Pay Chart Draft'!R30*12),
IF($G$5="Current Pay Chart",'Pay Chart Draft'!R30,
IF($G$5="Proposed Pay Chart",'Pay Chart Draft'!R30*'AD TSP Chart'!$K$5+'Pay Chart Draft'!R30,
IF($N$5="No",$Q$5/IF($T$5="Weekly",52,
IF($T$5="Bi-Weekly",26,
IF($T$5="Semi-Monthly",24,12))),$Q$5/IF($T$5="Weekly",52,
IF($T$5="Bi-Weekly",26,
IF($T$5="Semi-Monthly",24,12))))))))</f>
        <v>0.29630785952983896</v>
      </c>
      <c r="S29" s="49">
        <f>IF('Pay Chart Draft'!S30="","",
IF($G$5="Withheld Percentage",$Q$5/('Pay Chart Draft'!S30*12),
IF($G$5="Current Pay Chart",'Pay Chart Draft'!S30,
IF($G$5="Proposed Pay Chart",'Pay Chart Draft'!S30*'AD TSP Chart'!$K$5+'Pay Chart Draft'!S30,
IF($N$5="No",$Q$5/IF($T$5="Weekly",52,
IF($T$5="Bi-Weekly",26,
IF($T$5="Semi-Monthly",24,12))),$Q$5/IF($T$5="Weekly",52,
IF($T$5="Bi-Weekly",26,
IF($T$5="Semi-Monthly",24,12))))))))</f>
        <v>0.29630785952983896</v>
      </c>
      <c r="T29" s="49">
        <f>IF('Pay Chart Draft'!T30="","",
IF($G$5="Withheld Percentage",$Q$5/('Pay Chart Draft'!T30*12),
IF($G$5="Current Pay Chart",'Pay Chart Draft'!T30,
IF($G$5="Proposed Pay Chart",'Pay Chart Draft'!T30*'AD TSP Chart'!$K$5+'Pay Chart Draft'!T30,
IF($N$5="No",$Q$5/IF($T$5="Weekly",52,
IF($T$5="Bi-Weekly",26,
IF($T$5="Semi-Monthly",24,12))),$Q$5/IF($T$5="Weekly",52,
IF($T$5="Bi-Weekly",26,
IF($T$5="Semi-Monthly",24,12))))))))</f>
        <v>0.29630785952983896</v>
      </c>
      <c r="U29" s="49">
        <f>IF('Pay Chart Draft'!U30="","",
IF($G$5="Withheld Percentage",$Q$5/('Pay Chart Draft'!U30*12),
IF($G$5="Current Pay Chart",'Pay Chart Draft'!U30,
IF($G$5="Proposed Pay Chart",'Pay Chart Draft'!U30*'AD TSP Chart'!$K$5+'Pay Chart Draft'!U30,
IF($N$5="No",$Q$5/IF($T$5="Weekly",52,
IF($T$5="Bi-Weekly",26,
IF($T$5="Semi-Monthly",24,12))),$Q$5/IF($T$5="Weekly",52,
IF($T$5="Bi-Weekly",26,
IF($T$5="Semi-Monthly",24,12))))))))</f>
        <v>0.29630785952983896</v>
      </c>
      <c r="V29" s="49">
        <f>IF('Pay Chart Draft'!V30="","",
IF($G$5="Withheld Percentage",$Q$5/('Pay Chart Draft'!V30*12),
IF($G$5="Current Pay Chart",'Pay Chart Draft'!V30,
IF($G$5="Proposed Pay Chart",'Pay Chart Draft'!V30*'AD TSP Chart'!$K$5+'Pay Chart Draft'!V30,
IF($N$5="No",$Q$5/IF($T$5="Weekly",52,
IF($T$5="Bi-Weekly",26,
IF($T$5="Semi-Monthly",24,12))),$Q$5/IF($T$5="Weekly",52,
IF($T$5="Bi-Weekly",26,
IF($T$5="Semi-Monthly",24,12))))))))</f>
        <v>0.29630785952983896</v>
      </c>
      <c r="W29" s="49">
        <f>IF('Pay Chart Draft'!W30="","",
IF($G$5="Withheld Percentage",$Q$5/('Pay Chart Draft'!W30*12),
IF($G$5="Current Pay Chart",'Pay Chart Draft'!W30,
IF($G$5="Proposed Pay Chart",'Pay Chart Draft'!W30*'AD TSP Chart'!$K$5+'Pay Chart Draft'!W30,
IF($N$5="No",$Q$5/IF($T$5="Weekly",52,
IF($T$5="Bi-Weekly",26,
IF($T$5="Semi-Monthly",24,12))),$Q$5/IF($T$5="Weekly",52,
IF($T$5="Bi-Weekly",26,
IF($T$5="Semi-Monthly",24,12))))))))</f>
        <v>0.29630785952983896</v>
      </c>
      <c r="X29" s="49">
        <f>IF('Pay Chart Draft'!X30="","",
IF($G$5="Withheld Percentage",$Q$5/('Pay Chart Draft'!X30*12),
IF($G$5="Current Pay Chart",'Pay Chart Draft'!X30,
IF($G$5="Proposed Pay Chart",'Pay Chart Draft'!X30*'AD TSP Chart'!$K$5+'Pay Chart Draft'!X30,
IF($N$5="No",$Q$5/IF($T$5="Weekly",52,
IF($T$5="Bi-Weekly",26,
IF($T$5="Semi-Monthly",24,12))),$Q$5/IF($T$5="Weekly",52,
IF($T$5="Bi-Weekly",26,
IF($T$5="Semi-Monthly",24,12))))))))</f>
        <v>0.29630785952983896</v>
      </c>
    </row>
    <row r="30" spans="2:24" ht="15.75" thickBot="1" x14ac:dyDescent="0.3">
      <c r="B30" s="17" t="str">
        <f>'Pay Chart Draft'!B31</f>
        <v>E-6</v>
      </c>
      <c r="C30" s="49">
        <f>IF('Pay Chart Draft'!C31="","",
IF($G$5="Withheld Percentage",$Q$5/('Pay Chart Draft'!C31*12),
IF($G$5="Current Pay Chart",'Pay Chart Draft'!C31,
IF($G$5="Proposed Pay Chart",'Pay Chart Draft'!C31*'AD TSP Chart'!$K$5+'Pay Chart Draft'!C31,
IF($N$5="No",$Q$5/IF($T$5="Weekly",52,
IF($T$5="Bi-Weekly",26,
IF($T$5="Semi-Monthly",24,12))),$Q$5/IF($T$5="Weekly",52,
IF($T$5="Bi-Weekly",26,
IF($T$5="Semi-Monthly",24,12))))))))</f>
        <v>0.61574875048058431</v>
      </c>
      <c r="D30" s="49">
        <f>IF('Pay Chart Draft'!D31="","",
IF($G$5="Withheld Percentage",$Q$5/('Pay Chart Draft'!D31*12),
IF($G$5="Current Pay Chart",'Pay Chart Draft'!D31,
IF($G$5="Proposed Pay Chart",'Pay Chart Draft'!D31*'AD TSP Chart'!$K$5+'Pay Chart Draft'!D31,
IF($N$5="No",$Q$5/IF($T$5="Weekly",52,
IF($T$5="Bi-Weekly",26,
IF($T$5="Semi-Monthly",24,12))),$Q$5/IF($T$5="Weekly",52,
IF($T$5="Bi-Weekly",26,
IF($T$5="Semi-Monthly",24,12))))))))</f>
        <v>0.5595405762449096</v>
      </c>
      <c r="E30" s="49">
        <f>IF('Pay Chart Draft'!E31="","",
IF($G$5="Withheld Percentage",$Q$5/('Pay Chart Draft'!E31*12),
IF($G$5="Current Pay Chart",'Pay Chart Draft'!E31,
IF($G$5="Proposed Pay Chart",'Pay Chart Draft'!E31*'AD TSP Chart'!$K$5+'Pay Chart Draft'!E31,
IF($N$5="No",$Q$5/IF($T$5="Weekly",52,
IF($T$5="Bi-Weekly",26,
IF($T$5="Semi-Monthly",24,12))),$Q$5/IF($T$5="Weekly",52,
IF($T$5="Bi-Weekly",26,
IF($T$5="Semi-Monthly",24,12))))))))</f>
        <v>0.53584684712942932</v>
      </c>
      <c r="F30" s="49">
        <f>IF('Pay Chart Draft'!F31="","",
IF($G$5="Withheld Percentage",$Q$5/('Pay Chart Draft'!F31*12),
IF($G$5="Current Pay Chart",'Pay Chart Draft'!F31,
IF($G$5="Proposed Pay Chart",'Pay Chart Draft'!F31*'AD TSP Chart'!$K$5+'Pay Chart Draft'!F31,
IF($N$5="No",$Q$5/IF($T$5="Weekly",52,
IF($T$5="Bi-Weekly",26,
IF($T$5="Semi-Monthly",24,12))),$Q$5/IF($T$5="Weekly",52,
IF($T$5="Bi-Weekly",26,
IF($T$5="Semi-Monthly",24,12))))))))</f>
        <v>0.51472877559834074</v>
      </c>
      <c r="G30" s="49">
        <f>IF('Pay Chart Draft'!G31="","",
IF($G$5="Withheld Percentage",$Q$5/('Pay Chart Draft'!G31*12),
IF($G$5="Current Pay Chart",'Pay Chart Draft'!G31,
IF($G$5="Proposed Pay Chart",'Pay Chart Draft'!G31*'AD TSP Chart'!$K$5+'Pay Chart Draft'!G31,
IF($N$5="No",$Q$5/IF($T$5="Weekly",52,
IF($T$5="Bi-Weekly",26,
IF($T$5="Semi-Monthly",24,12))),$Q$5/IF($T$5="Weekly",52,
IF($T$5="Bi-Weekly",26,
IF($T$5="Semi-Monthly",24,12))))))))</f>
        <v>0.49439524608824831</v>
      </c>
      <c r="H30" s="49">
        <f>IF('Pay Chart Draft'!H31="","",
IF($G$5="Withheld Percentage",$Q$5/('Pay Chart Draft'!H31*12),
IF($G$5="Current Pay Chart",'Pay Chart Draft'!H31,
IF($G$5="Proposed Pay Chart",'Pay Chart Draft'!H31*'AD TSP Chart'!$K$5+'Pay Chart Draft'!H31,
IF($N$5="No",$Q$5/IF($T$5="Weekly",52,
IF($T$5="Bi-Weekly",26,
IF($T$5="Semi-Monthly",24,12))),$Q$5/IF($T$5="Weekly",52,
IF($T$5="Bi-Weekly",26,
IF($T$5="Semi-Monthly",24,12))))))))</f>
        <v>0.45403001470614296</v>
      </c>
      <c r="I30" s="49">
        <f>IF('Pay Chart Draft'!I31="","",
IF($G$5="Withheld Percentage",$Q$5/('Pay Chart Draft'!I31*12),
IF($G$5="Current Pay Chart",'Pay Chart Draft'!I31,
IF($G$5="Proposed Pay Chart",'Pay Chart Draft'!I31*'AD TSP Chart'!$K$5+'Pay Chart Draft'!I31,
IF($N$5="No",$Q$5/IF($T$5="Weekly",52,
IF($T$5="Bi-Weekly",26,
IF($T$5="Semi-Monthly",24,12))),$Q$5/IF($T$5="Weekly",52,
IF($T$5="Bi-Weekly",26,
IF($T$5="Semi-Monthly",24,12))))))))</f>
        <v>0.43996325770257622</v>
      </c>
      <c r="J30" s="49">
        <f>IF('Pay Chart Draft'!J31="","",
IF($G$5="Withheld Percentage",$Q$5/('Pay Chart Draft'!J31*12),
IF($G$5="Current Pay Chart",'Pay Chart Draft'!J31,
IF($G$5="Proposed Pay Chart",'Pay Chart Draft'!J31*'AD TSP Chart'!$K$5+'Pay Chart Draft'!J31,
IF($N$5="No",$Q$5/IF($T$5="Weekly",52,
IF($T$5="Bi-Weekly",26,
IF($T$5="Semi-Monthly",24,12))),$Q$5/IF($T$5="Weekly",52,
IF($T$5="Bi-Weekly",26,
IF($T$5="Semi-Monthly",24,12))))))))</f>
        <v>0.41519828249686069</v>
      </c>
      <c r="K30" s="49">
        <f>IF('Pay Chart Draft'!K31="","",
IF($G$5="Withheld Percentage",$Q$5/('Pay Chart Draft'!K31*12),
IF($G$5="Current Pay Chart",'Pay Chart Draft'!K31,
IF($G$5="Proposed Pay Chart",'Pay Chart Draft'!K31*'AD TSP Chart'!$K$5+'Pay Chart Draft'!K31,
IF($N$5="No",$Q$5/IF($T$5="Weekly",52,
IF($T$5="Bi-Weekly",26,
IF($T$5="Semi-Monthly",24,12))),$Q$5/IF($T$5="Weekly",52,
IF($T$5="Bi-Weekly",26,
IF($T$5="Semi-Monthly",24,12))))))))</f>
        <v>0.40817464299651951</v>
      </c>
      <c r="L30" s="49">
        <f>IF('Pay Chart Draft'!L31="","",
IF($G$5="Withheld Percentage",$Q$5/('Pay Chart Draft'!L31*12),
IF($G$5="Current Pay Chart",'Pay Chart Draft'!L31,
IF($G$5="Proposed Pay Chart",'Pay Chart Draft'!L31*'AD TSP Chart'!$K$5+'Pay Chart Draft'!L31,
IF($N$5="No",$Q$5/IF($T$5="Weekly",52,
IF($T$5="Bi-Weekly",26,
IF($T$5="Semi-Monthly",24,12))),$Q$5/IF($T$5="Weekly",52,
IF($T$5="Bi-Weekly",26,
IF($T$5="Semi-Monthly",24,12))))))))</f>
        <v>0.40320360011643736</v>
      </c>
      <c r="M30" s="49">
        <f>IF('Pay Chart Draft'!M31="","",
IF($G$5="Withheld Percentage",$Q$5/('Pay Chart Draft'!M31*12),
IF($G$5="Current Pay Chart",'Pay Chart Draft'!M31,
IF($G$5="Proposed Pay Chart",'Pay Chart Draft'!M31*'AD TSP Chart'!$K$5+'Pay Chart Draft'!M31,
IF($N$5="No",$Q$5/IF($T$5="Weekly",52,
IF($T$5="Bi-Weekly",26,
IF($T$5="Semi-Monthly",24,12))),$Q$5/IF($T$5="Weekly",52,
IF($T$5="Bi-Weekly",26,
IF($T$5="Semi-Monthly",24,12))))))))</f>
        <v>0.39754568866548767</v>
      </c>
      <c r="N30" s="49">
        <f>IF('Pay Chart Draft'!N31="","",
IF($G$5="Withheld Percentage",$Q$5/('Pay Chart Draft'!N31*12),
IF($G$5="Current Pay Chart",'Pay Chart Draft'!N31,
IF($G$5="Proposed Pay Chart",'Pay Chart Draft'!N31*'AD TSP Chart'!$K$5+'Pay Chart Draft'!N31,
IF($N$5="No",$Q$5/IF($T$5="Weekly",52,
IF($T$5="Bi-Weekly",26,
IF($T$5="Semi-Monthly",24,12))),$Q$5/IF($T$5="Weekly",52,
IF($T$5="Bi-Weekly",26,
IF($T$5="Semi-Monthly",24,12))))))))</f>
        <v>0.39754568866548767</v>
      </c>
      <c r="O30" s="49">
        <f>IF('Pay Chart Draft'!O31="","",
IF($G$5="Withheld Percentage",$Q$5/('Pay Chart Draft'!O31*12),
IF($G$5="Current Pay Chart",'Pay Chart Draft'!O31,
IF($G$5="Proposed Pay Chart",'Pay Chart Draft'!O31*'AD TSP Chart'!$K$5+'Pay Chart Draft'!O31,
IF($N$5="No",$Q$5/IF($T$5="Weekly",52,
IF($T$5="Bi-Weekly",26,
IF($T$5="Semi-Monthly",24,12))),$Q$5/IF($T$5="Weekly",52,
IF($T$5="Bi-Weekly",26,
IF($T$5="Semi-Monthly",24,12))))))))</f>
        <v>0.39754568866548767</v>
      </c>
      <c r="P30" s="49">
        <f>IF('Pay Chart Draft'!P31="","",
IF($G$5="Withheld Percentage",$Q$5/('Pay Chart Draft'!P31*12),
IF($G$5="Current Pay Chart",'Pay Chart Draft'!P31,
IF($G$5="Proposed Pay Chart",'Pay Chart Draft'!P31*'AD TSP Chart'!$K$5+'Pay Chart Draft'!P31,
IF($N$5="No",$Q$5/IF($T$5="Weekly",52,
IF($T$5="Bi-Weekly",26,
IF($T$5="Semi-Monthly",24,12))),$Q$5/IF($T$5="Weekly",52,
IF($T$5="Bi-Weekly",26,
IF($T$5="Semi-Monthly",24,12))))))))</f>
        <v>0.39754568866548767</v>
      </c>
      <c r="Q30" s="49">
        <f>IF('Pay Chart Draft'!Q31="","",
IF($G$5="Withheld Percentage",$Q$5/('Pay Chart Draft'!Q31*12),
IF($G$5="Current Pay Chart",'Pay Chart Draft'!Q31,
IF($G$5="Proposed Pay Chart",'Pay Chart Draft'!Q31*'AD TSP Chart'!$K$5+'Pay Chart Draft'!Q31,
IF($N$5="No",$Q$5/IF($T$5="Weekly",52,
IF($T$5="Bi-Weekly",26,
IF($T$5="Semi-Monthly",24,12))),$Q$5/IF($T$5="Weekly",52,
IF($T$5="Bi-Weekly",26,
IF($T$5="Semi-Monthly",24,12))))))))</f>
        <v>0.39754568866548767</v>
      </c>
      <c r="R30" s="49">
        <f>IF('Pay Chart Draft'!R31="","",
IF($G$5="Withheld Percentage",$Q$5/('Pay Chart Draft'!R31*12),
IF($G$5="Current Pay Chart",'Pay Chart Draft'!R31,
IF($G$5="Proposed Pay Chart",'Pay Chart Draft'!R31*'AD TSP Chart'!$K$5+'Pay Chart Draft'!R31,
IF($N$5="No",$Q$5/IF($T$5="Weekly",52,
IF($T$5="Bi-Weekly",26,
IF($T$5="Semi-Monthly",24,12))),$Q$5/IF($T$5="Weekly",52,
IF($T$5="Bi-Weekly",26,
IF($T$5="Semi-Monthly",24,12))))))))</f>
        <v>0.39754568866548767</v>
      </c>
      <c r="S30" s="49">
        <f>IF('Pay Chart Draft'!S31="","",
IF($G$5="Withheld Percentage",$Q$5/('Pay Chart Draft'!S31*12),
IF($G$5="Current Pay Chart",'Pay Chart Draft'!S31,
IF($G$5="Proposed Pay Chart",'Pay Chart Draft'!S31*'AD TSP Chart'!$K$5+'Pay Chart Draft'!S31,
IF($N$5="No",$Q$5/IF($T$5="Weekly",52,
IF($T$5="Bi-Weekly",26,
IF($T$5="Semi-Monthly",24,12))),$Q$5/IF($T$5="Weekly",52,
IF($T$5="Bi-Weekly",26,
IF($T$5="Semi-Monthly",24,12))))))))</f>
        <v>0.39754568866548767</v>
      </c>
      <c r="T30" s="49">
        <f>IF('Pay Chart Draft'!T31="","",
IF($G$5="Withheld Percentage",$Q$5/('Pay Chart Draft'!T31*12),
IF($G$5="Current Pay Chart",'Pay Chart Draft'!T31,
IF($G$5="Proposed Pay Chart",'Pay Chart Draft'!T31*'AD TSP Chart'!$K$5+'Pay Chart Draft'!T31,
IF($N$5="No",$Q$5/IF($T$5="Weekly",52,
IF($T$5="Bi-Weekly",26,
IF($T$5="Semi-Monthly",24,12))),$Q$5/IF($T$5="Weekly",52,
IF($T$5="Bi-Weekly",26,
IF($T$5="Semi-Monthly",24,12))))))))</f>
        <v>0.39754568866548767</v>
      </c>
      <c r="U30" s="49">
        <f>IF('Pay Chart Draft'!U31="","",
IF($G$5="Withheld Percentage",$Q$5/('Pay Chart Draft'!U31*12),
IF($G$5="Current Pay Chart",'Pay Chart Draft'!U31,
IF($G$5="Proposed Pay Chart",'Pay Chart Draft'!U31*'AD TSP Chart'!$K$5+'Pay Chart Draft'!U31,
IF($N$5="No",$Q$5/IF($T$5="Weekly",52,
IF($T$5="Bi-Weekly",26,
IF($T$5="Semi-Monthly",24,12))),$Q$5/IF($T$5="Weekly",52,
IF($T$5="Bi-Weekly",26,
IF($T$5="Semi-Monthly",24,12))))))))</f>
        <v>0.39754568866548767</v>
      </c>
      <c r="V30" s="49">
        <f>IF('Pay Chart Draft'!V31="","",
IF($G$5="Withheld Percentage",$Q$5/('Pay Chart Draft'!V31*12),
IF($G$5="Current Pay Chart",'Pay Chart Draft'!V31,
IF($G$5="Proposed Pay Chart",'Pay Chart Draft'!V31*'AD TSP Chart'!$K$5+'Pay Chart Draft'!V31,
IF($N$5="No",$Q$5/IF($T$5="Weekly",52,
IF($T$5="Bi-Weekly",26,
IF($T$5="Semi-Monthly",24,12))),$Q$5/IF($T$5="Weekly",52,
IF($T$5="Bi-Weekly",26,
IF($T$5="Semi-Monthly",24,12))))))))</f>
        <v>0.39754568866548767</v>
      </c>
      <c r="W30" s="49">
        <f>IF('Pay Chart Draft'!W31="","",
IF($G$5="Withheld Percentage",$Q$5/('Pay Chart Draft'!W31*12),
IF($G$5="Current Pay Chart",'Pay Chart Draft'!W31,
IF($G$5="Proposed Pay Chart",'Pay Chart Draft'!W31*'AD TSP Chart'!$K$5+'Pay Chart Draft'!W31,
IF($N$5="No",$Q$5/IF($T$5="Weekly",52,
IF($T$5="Bi-Weekly",26,
IF($T$5="Semi-Monthly",24,12))),$Q$5/IF($T$5="Weekly",52,
IF($T$5="Bi-Weekly",26,
IF($T$5="Semi-Monthly",24,12))))))))</f>
        <v>0.39754568866548767</v>
      </c>
      <c r="X30" s="49">
        <f>IF('Pay Chart Draft'!X31="","",
IF($G$5="Withheld Percentage",$Q$5/('Pay Chart Draft'!X31*12),
IF($G$5="Current Pay Chart",'Pay Chart Draft'!X31,
IF($G$5="Proposed Pay Chart",'Pay Chart Draft'!X31*'AD TSP Chart'!$K$5+'Pay Chart Draft'!X31,
IF($N$5="No",$Q$5/IF($T$5="Weekly",52,
IF($T$5="Bi-Weekly",26,
IF($T$5="Semi-Monthly",24,12))),$Q$5/IF($T$5="Weekly",52,
IF($T$5="Bi-Weekly",26,
IF($T$5="Semi-Monthly",24,12))))))))</f>
        <v>0.39754568866548767</v>
      </c>
    </row>
    <row r="31" spans="2:24" ht="15.75" thickBot="1" x14ac:dyDescent="0.3">
      <c r="B31" s="17" t="str">
        <f>'Pay Chart Draft'!B32</f>
        <v>E-5</v>
      </c>
      <c r="C31" s="49">
        <f>IF('Pay Chart Draft'!C32="","",
IF($G$5="Withheld Percentage",$Q$5/('Pay Chart Draft'!C32*12),
IF($G$5="Current Pay Chart",'Pay Chart Draft'!C32,
IF($G$5="Proposed Pay Chart",'Pay Chart Draft'!C32*'AD TSP Chart'!$K$5+'Pay Chart Draft'!C32,
IF($N$5="No",$Q$5/IF($T$5="Weekly",52,
IF($T$5="Bi-Weekly",26,
IF($T$5="Semi-Monthly",24,12))),$Q$5/IF($T$5="Weekly",52,
IF($T$5="Bi-Weekly",26,
IF($T$5="Semi-Monthly",24,12))))))))</f>
        <v>0.67214877767285708</v>
      </c>
      <c r="D31" s="49">
        <f>IF('Pay Chart Draft'!D32="","",
IF($G$5="Withheld Percentage",$Q$5/('Pay Chart Draft'!D32*12),
IF($G$5="Current Pay Chart",'Pay Chart Draft'!D32,
IF($G$5="Proposed Pay Chart",'Pay Chart Draft'!D32*'AD TSP Chart'!$K$5+'Pay Chart Draft'!D32,
IF($N$5="No",$Q$5/IF($T$5="Weekly",52,
IF($T$5="Bi-Weekly",26,
IF($T$5="Semi-Monthly",24,12))),$Q$5/IF($T$5="Weekly",52,
IF($T$5="Bi-Weekly",26,
IF($T$5="Semi-Monthly",24,12))))))))</f>
        <v>0.62970744713529181</v>
      </c>
      <c r="E31" s="49">
        <f>IF('Pay Chart Draft'!E32="","",
IF($G$5="Withheld Percentage",$Q$5/('Pay Chart Draft'!E32*12),
IF($G$5="Current Pay Chart",'Pay Chart Draft'!E32,
IF($G$5="Proposed Pay Chart",'Pay Chart Draft'!E32*'AD TSP Chart'!$K$5+'Pay Chart Draft'!E32,
IF($N$5="No",$Q$5/IF($T$5="Weekly",52,
IF($T$5="Bi-Weekly",26,
IF($T$5="Semi-Monthly",24,12))),$Q$5/IF($T$5="Weekly",52,
IF($T$5="Bi-Weekly",26,
IF($T$5="Semi-Monthly",24,12))))))))</f>
        <v>0.60067979371776836</v>
      </c>
      <c r="F31" s="49">
        <f>IF('Pay Chart Draft'!F32="","",
IF($G$5="Withheld Percentage",$Q$5/('Pay Chart Draft'!F32*12),
IF($G$5="Current Pay Chart",'Pay Chart Draft'!F32,
IF($G$5="Proposed Pay Chart",'Pay Chart Draft'!F32*'AD TSP Chart'!$K$5+'Pay Chart Draft'!F32,
IF($N$5="No",$Q$5/IF($T$5="Weekly",52,
IF($T$5="Bi-Weekly",26,
IF($T$5="Semi-Monthly",24,12))),$Q$5/IF($T$5="Weekly",52,
IF($T$5="Bi-Weekly",26,
IF($T$5="Semi-Monthly",24,12))))))))</f>
        <v>0.57363195773591669</v>
      </c>
      <c r="G31" s="49">
        <f>IF('Pay Chart Draft'!G32="","",
IF($G$5="Withheld Percentage",$Q$5/('Pay Chart Draft'!G32*12),
IF($G$5="Current Pay Chart",'Pay Chart Draft'!G32,
IF($G$5="Proposed Pay Chart",'Pay Chart Draft'!G32*'AD TSP Chart'!$K$5+'Pay Chart Draft'!G32,
IF($N$5="No",$Q$5/IF($T$5="Weekly",52,
IF($T$5="Bi-Weekly",26,
IF($T$5="Semi-Monthly",24,12))),$Q$5/IF($T$5="Weekly",52,
IF($T$5="Bi-Weekly",26,
IF($T$5="Semi-Monthly",24,12))))))))</f>
        <v>0.53599815930388228</v>
      </c>
      <c r="H31" s="49">
        <f>IF('Pay Chart Draft'!H32="","",
IF($G$5="Withheld Percentage",$Q$5/('Pay Chart Draft'!H32*12),
IF($G$5="Current Pay Chart",'Pay Chart Draft'!H32,
IF($G$5="Proposed Pay Chart",'Pay Chart Draft'!H32*'AD TSP Chart'!$K$5+'Pay Chart Draft'!H32,
IF($N$5="No",$Q$5/IF($T$5="Weekly",52,
IF($T$5="Bi-Weekly",26,
IF($T$5="Semi-Monthly",24,12))),$Q$5/IF($T$5="Weekly",52,
IF($T$5="Bi-Weekly",26,
IF($T$5="Semi-Monthly",24,12))))))))</f>
        <v>0.50162477488058888</v>
      </c>
      <c r="I31" s="49">
        <f>IF('Pay Chart Draft'!I32="","",
IF($G$5="Withheld Percentage",$Q$5/('Pay Chart Draft'!I32*12),
IF($G$5="Current Pay Chart",'Pay Chart Draft'!I32,
IF($G$5="Proposed Pay Chart",'Pay Chart Draft'!I32*'AD TSP Chart'!$K$5+'Pay Chart Draft'!I32,
IF($N$5="No",$Q$5/IF($T$5="Weekly",52,
IF($T$5="Bi-Weekly",26,
IF($T$5="Semi-Monthly",24,12))),$Q$5/IF($T$5="Weekly",52,
IF($T$5="Bi-Weekly",26,
IF($T$5="Semi-Monthly",24,12))))))))</f>
        <v>0.47648267462508942</v>
      </c>
      <c r="J31" s="49">
        <f>IF('Pay Chart Draft'!J32="","",
IF($G$5="Withheld Percentage",$Q$5/('Pay Chart Draft'!J32*12),
IF($G$5="Current Pay Chart",'Pay Chart Draft'!J32,
IF($G$5="Proposed Pay Chart",'Pay Chart Draft'!J32*'AD TSP Chart'!$K$5+'Pay Chart Draft'!J32,
IF($N$5="No",$Q$5/IF($T$5="Weekly",52,
IF($T$5="Bi-Weekly",26,
IF($T$5="Semi-Monthly",24,12))),$Q$5/IF($T$5="Weekly",52,
IF($T$5="Bi-Weekly",26,
IF($T$5="Semi-Monthly",24,12))))))))</f>
        <v>0.47362924764571607</v>
      </c>
      <c r="K31" s="49">
        <f>IF('Pay Chart Draft'!K32="","",
IF($G$5="Withheld Percentage",$Q$5/('Pay Chart Draft'!K32*12),
IF($G$5="Current Pay Chart",'Pay Chart Draft'!K32,
IF($G$5="Proposed Pay Chart",'Pay Chart Draft'!K32*'AD TSP Chart'!$K$5+'Pay Chart Draft'!K32,
IF($N$5="No",$Q$5/IF($T$5="Weekly",52,
IF($T$5="Bi-Weekly",26,
IF($T$5="Semi-Monthly",24,12))),$Q$5/IF($T$5="Weekly",52,
IF($T$5="Bi-Weekly",26,
IF($T$5="Semi-Monthly",24,12))))))))</f>
        <v>0.47362924764571607</v>
      </c>
      <c r="L31" s="49">
        <f>IF('Pay Chart Draft'!L32="","",
IF($G$5="Withheld Percentage",$Q$5/('Pay Chart Draft'!L32*12),
IF($G$5="Current Pay Chart",'Pay Chart Draft'!L32,
IF($G$5="Proposed Pay Chart",'Pay Chart Draft'!L32*'AD TSP Chart'!$K$5+'Pay Chart Draft'!L32,
IF($N$5="No",$Q$5/IF($T$5="Weekly",52,
IF($T$5="Bi-Weekly",26,
IF($T$5="Semi-Monthly",24,12))),$Q$5/IF($T$5="Weekly",52,
IF($T$5="Bi-Weekly",26,
IF($T$5="Semi-Monthly",24,12))))))))</f>
        <v>0.47362924764571607</v>
      </c>
      <c r="M31" s="49">
        <f>IF('Pay Chart Draft'!M32="","",
IF($G$5="Withheld Percentage",$Q$5/('Pay Chart Draft'!M32*12),
IF($G$5="Current Pay Chart",'Pay Chart Draft'!M32,
IF($G$5="Proposed Pay Chart",'Pay Chart Draft'!M32*'AD TSP Chart'!$K$5+'Pay Chart Draft'!M32,
IF($N$5="No",$Q$5/IF($T$5="Weekly",52,
IF($T$5="Bi-Weekly",26,
IF($T$5="Semi-Monthly",24,12))),$Q$5/IF($T$5="Weekly",52,
IF($T$5="Bi-Weekly",26,
IF($T$5="Semi-Monthly",24,12))))))))</f>
        <v>0.47362924764571607</v>
      </c>
      <c r="N31" s="49">
        <f>IF('Pay Chart Draft'!N32="","",
IF($G$5="Withheld Percentage",$Q$5/('Pay Chart Draft'!N32*12),
IF($G$5="Current Pay Chart",'Pay Chart Draft'!N32,
IF($G$5="Proposed Pay Chart",'Pay Chart Draft'!N32*'AD TSP Chart'!$K$5+'Pay Chart Draft'!N32,
IF($N$5="No",$Q$5/IF($T$5="Weekly",52,
IF($T$5="Bi-Weekly",26,
IF($T$5="Semi-Monthly",24,12))),$Q$5/IF($T$5="Weekly",52,
IF($T$5="Bi-Weekly",26,
IF($T$5="Semi-Monthly",24,12))))))))</f>
        <v>0.47362924764571607</v>
      </c>
      <c r="O31" s="49">
        <f>IF('Pay Chart Draft'!O32="","",
IF($G$5="Withheld Percentage",$Q$5/('Pay Chart Draft'!O32*12),
IF($G$5="Current Pay Chart",'Pay Chart Draft'!O32,
IF($G$5="Proposed Pay Chart",'Pay Chart Draft'!O32*'AD TSP Chart'!$K$5+'Pay Chart Draft'!O32,
IF($N$5="No",$Q$5/IF($T$5="Weekly",52,
IF($T$5="Bi-Weekly",26,
IF($T$5="Semi-Monthly",24,12))),$Q$5/IF($T$5="Weekly",52,
IF($T$5="Bi-Weekly",26,
IF($T$5="Semi-Monthly",24,12))))))))</f>
        <v>0.47362924764571607</v>
      </c>
      <c r="P31" s="49">
        <f>IF('Pay Chart Draft'!P32="","",
IF($G$5="Withheld Percentage",$Q$5/('Pay Chart Draft'!P32*12),
IF($G$5="Current Pay Chart",'Pay Chart Draft'!P32,
IF($G$5="Proposed Pay Chart",'Pay Chart Draft'!P32*'AD TSP Chart'!$K$5+'Pay Chart Draft'!P32,
IF($N$5="No",$Q$5/IF($T$5="Weekly",52,
IF($T$5="Bi-Weekly",26,
IF($T$5="Semi-Monthly",24,12))),$Q$5/IF($T$5="Weekly",52,
IF($T$5="Bi-Weekly",26,
IF($T$5="Semi-Monthly",24,12))))))))</f>
        <v>0.47362924764571607</v>
      </c>
      <c r="Q31" s="49">
        <f>IF('Pay Chart Draft'!Q32="","",
IF($G$5="Withheld Percentage",$Q$5/('Pay Chart Draft'!Q32*12),
IF($G$5="Current Pay Chart",'Pay Chart Draft'!Q32,
IF($G$5="Proposed Pay Chart",'Pay Chart Draft'!Q32*'AD TSP Chart'!$K$5+'Pay Chart Draft'!Q32,
IF($N$5="No",$Q$5/IF($T$5="Weekly",52,
IF($T$5="Bi-Weekly",26,
IF($T$5="Semi-Monthly",24,12))),$Q$5/IF($T$5="Weekly",52,
IF($T$5="Bi-Weekly",26,
IF($T$5="Semi-Monthly",24,12))))))))</f>
        <v>0.47362924764571607</v>
      </c>
      <c r="R31" s="49">
        <f>IF('Pay Chart Draft'!R32="","",
IF($G$5="Withheld Percentage",$Q$5/('Pay Chart Draft'!R32*12),
IF($G$5="Current Pay Chart",'Pay Chart Draft'!R32,
IF($G$5="Proposed Pay Chart",'Pay Chart Draft'!R32*'AD TSP Chart'!$K$5+'Pay Chart Draft'!R32,
IF($N$5="No",$Q$5/IF($T$5="Weekly",52,
IF($T$5="Bi-Weekly",26,
IF($T$5="Semi-Monthly",24,12))),$Q$5/IF($T$5="Weekly",52,
IF($T$5="Bi-Weekly",26,
IF($T$5="Semi-Monthly",24,12))))))))</f>
        <v>0.47362924764571607</v>
      </c>
      <c r="S31" s="49">
        <f>IF('Pay Chart Draft'!S32="","",
IF($G$5="Withheld Percentage",$Q$5/('Pay Chart Draft'!S32*12),
IF($G$5="Current Pay Chart",'Pay Chart Draft'!S32,
IF($G$5="Proposed Pay Chart",'Pay Chart Draft'!S32*'AD TSP Chart'!$K$5+'Pay Chart Draft'!S32,
IF($N$5="No",$Q$5/IF($T$5="Weekly",52,
IF($T$5="Bi-Weekly",26,
IF($T$5="Semi-Monthly",24,12))),$Q$5/IF($T$5="Weekly",52,
IF($T$5="Bi-Weekly",26,
IF($T$5="Semi-Monthly",24,12))))))))</f>
        <v>0.47362924764571607</v>
      </c>
      <c r="T31" s="49">
        <f>IF('Pay Chart Draft'!T32="","",
IF($G$5="Withheld Percentage",$Q$5/('Pay Chart Draft'!T32*12),
IF($G$5="Current Pay Chart",'Pay Chart Draft'!T32,
IF($G$5="Proposed Pay Chart",'Pay Chart Draft'!T32*'AD TSP Chart'!$K$5+'Pay Chart Draft'!T32,
IF($N$5="No",$Q$5/IF($T$5="Weekly",52,
IF($T$5="Bi-Weekly",26,
IF($T$5="Semi-Monthly",24,12))),$Q$5/IF($T$5="Weekly",52,
IF($T$5="Bi-Weekly",26,
IF($T$5="Semi-Monthly",24,12))))))))</f>
        <v>0.47362924764571607</v>
      </c>
      <c r="U31" s="49">
        <f>IF('Pay Chart Draft'!U32="","",
IF($G$5="Withheld Percentage",$Q$5/('Pay Chart Draft'!U32*12),
IF($G$5="Current Pay Chart",'Pay Chart Draft'!U32,
IF($G$5="Proposed Pay Chart",'Pay Chart Draft'!U32*'AD TSP Chart'!$K$5+'Pay Chart Draft'!U32,
IF($N$5="No",$Q$5/IF($T$5="Weekly",52,
IF($T$5="Bi-Weekly",26,
IF($T$5="Semi-Monthly",24,12))),$Q$5/IF($T$5="Weekly",52,
IF($T$5="Bi-Weekly",26,
IF($T$5="Semi-Monthly",24,12))))))))</f>
        <v>0.47362924764571607</v>
      </c>
      <c r="V31" s="49">
        <f>IF('Pay Chart Draft'!V32="","",
IF($G$5="Withheld Percentage",$Q$5/('Pay Chart Draft'!V32*12),
IF($G$5="Current Pay Chart",'Pay Chart Draft'!V32,
IF($G$5="Proposed Pay Chart",'Pay Chart Draft'!V32*'AD TSP Chart'!$K$5+'Pay Chart Draft'!V32,
IF($N$5="No",$Q$5/IF($T$5="Weekly",52,
IF($T$5="Bi-Weekly",26,
IF($T$5="Semi-Monthly",24,12))),$Q$5/IF($T$5="Weekly",52,
IF($T$5="Bi-Weekly",26,
IF($T$5="Semi-Monthly",24,12))))))))</f>
        <v>0.47362924764571607</v>
      </c>
      <c r="W31" s="49">
        <f>IF('Pay Chart Draft'!W32="","",
IF($G$5="Withheld Percentage",$Q$5/('Pay Chart Draft'!W32*12),
IF($G$5="Current Pay Chart",'Pay Chart Draft'!W32,
IF($G$5="Proposed Pay Chart",'Pay Chart Draft'!W32*'AD TSP Chart'!$K$5+'Pay Chart Draft'!W32,
IF($N$5="No",$Q$5/IF($T$5="Weekly",52,
IF($T$5="Bi-Weekly",26,
IF($T$5="Semi-Monthly",24,12))),$Q$5/IF($T$5="Weekly",52,
IF($T$5="Bi-Weekly",26,
IF($T$5="Semi-Monthly",24,12))))))))</f>
        <v>0.47362924764571607</v>
      </c>
      <c r="X31" s="49">
        <f>IF('Pay Chart Draft'!X32="","",
IF($G$5="Withheld Percentage",$Q$5/('Pay Chart Draft'!X32*12),
IF($G$5="Current Pay Chart",'Pay Chart Draft'!X32,
IF($G$5="Proposed Pay Chart",'Pay Chart Draft'!X32*'AD TSP Chart'!$K$5+'Pay Chart Draft'!X32,
IF($N$5="No",$Q$5/IF($T$5="Weekly",52,
IF($T$5="Bi-Weekly",26,
IF($T$5="Semi-Monthly",24,12))),$Q$5/IF($T$5="Weekly",52,
IF($T$5="Bi-Weekly",26,
IF($T$5="Semi-Monthly",24,12))))))))</f>
        <v>0.47362924764571607</v>
      </c>
    </row>
    <row r="32" spans="2:24" ht="15.75" thickBot="1" x14ac:dyDescent="0.3">
      <c r="B32" s="17" t="str">
        <f>'Pay Chart Draft'!B33</f>
        <v>E-4</v>
      </c>
      <c r="C32" s="49">
        <f>IF('Pay Chart Draft'!C33="","",
IF($G$5="Withheld Percentage",$Q$5/('Pay Chart Draft'!C33*12),
IF($G$5="Current Pay Chart",'Pay Chart Draft'!C33,
IF($G$5="Proposed Pay Chart",'Pay Chart Draft'!C33*'AD TSP Chart'!$K$5+'Pay Chart Draft'!C33,
IF($N$5="No",$Q$5/IF($T$5="Weekly",52,
IF($T$5="Bi-Weekly",26,
IF($T$5="Semi-Monthly",24,12))),$Q$5/IF($T$5="Weekly",52,
IF($T$5="Bi-Weekly",26,
IF($T$5="Semi-Monthly",24,12))))))))</f>
        <v>0.733064423847122</v>
      </c>
      <c r="D32" s="49">
        <f>IF('Pay Chart Draft'!D33="","",
IF($G$5="Withheld Percentage",$Q$5/('Pay Chart Draft'!D33*12),
IF($G$5="Current Pay Chart",'Pay Chart Draft'!D33,
IF($G$5="Proposed Pay Chart",'Pay Chart Draft'!D33*'AD TSP Chart'!$K$5+'Pay Chart Draft'!D33,
IF($N$5="No",$Q$5/IF($T$5="Weekly",52,
IF($T$5="Bi-Weekly",26,
IF($T$5="Semi-Monthly",24,12))),$Q$5/IF($T$5="Weekly",52,
IF($T$5="Bi-Weekly",26,
IF($T$5="Semi-Monthly",24,12))))))))</f>
        <v>0.69733583693906975</v>
      </c>
      <c r="E32" s="49">
        <f>IF('Pay Chart Draft'!E33="","",
IF($G$5="Withheld Percentage",$Q$5/('Pay Chart Draft'!E33*12),
IF($G$5="Current Pay Chart",'Pay Chart Draft'!E33,
IF($G$5="Proposed Pay Chart",'Pay Chart Draft'!E33*'AD TSP Chart'!$K$5+'Pay Chart Draft'!E33,
IF($N$5="No",$Q$5/IF($T$5="Weekly",52,
IF($T$5="Bi-Weekly",26,
IF($T$5="Semi-Monthly",24,12))),$Q$5/IF($T$5="Weekly",52,
IF($T$5="Bi-Weekly",26,
IF($T$5="Semi-Monthly",24,12))))))))</f>
        <v>0.66152932672449394</v>
      </c>
      <c r="F32" s="49">
        <f>IF('Pay Chart Draft'!F33="","",
IF($G$5="Withheld Percentage",$Q$5/('Pay Chart Draft'!F33*12),
IF($G$5="Current Pay Chart",'Pay Chart Draft'!F33,
IF($G$5="Proposed Pay Chart",'Pay Chart Draft'!F33*'AD TSP Chart'!$K$5+'Pay Chart Draft'!F33,
IF($N$5="No",$Q$5/IF($T$5="Weekly",52,
IF($T$5="Bi-Weekly",26,
IF($T$5="Semi-Monthly",24,12))),$Q$5/IF($T$5="Weekly",52,
IF($T$5="Bi-Weekly",26,
IF($T$5="Semi-Monthly",24,12))))))))</f>
        <v>0.62956820834101102</v>
      </c>
      <c r="G32" s="49">
        <f>IF('Pay Chart Draft'!G33="","",
IF($G$5="Withheld Percentage",$Q$5/('Pay Chart Draft'!G33*12),
IF($G$5="Current Pay Chart",'Pay Chart Draft'!G33,
IF($G$5="Proposed Pay Chart",'Pay Chart Draft'!G33*'AD TSP Chart'!$K$5+'Pay Chart Draft'!G33,
IF($N$5="No",$Q$5/IF($T$5="Weekly",52,
IF($T$5="Bi-Weekly",26,
IF($T$5="Semi-Monthly",24,12))),$Q$5/IF($T$5="Weekly",52,
IF($T$5="Bi-Weekly",26,
IF($T$5="Semi-Monthly",24,12))))))))</f>
        <v>0.60386473429951693</v>
      </c>
      <c r="H32" s="49">
        <f>IF('Pay Chart Draft'!H33="","",
IF($G$5="Withheld Percentage",$Q$5/('Pay Chart Draft'!H33*12),
IF($G$5="Current Pay Chart",'Pay Chart Draft'!H33,
IF($G$5="Proposed Pay Chart",'Pay Chart Draft'!H33*'AD TSP Chart'!$K$5+'Pay Chart Draft'!H33,
IF($N$5="No",$Q$5/IF($T$5="Weekly",52,
IF($T$5="Bi-Weekly",26,
IF($T$5="Semi-Monthly",24,12))),$Q$5/IF($T$5="Weekly",52,
IF($T$5="Bi-Weekly",26,
IF($T$5="Semi-Monthly",24,12))))))))</f>
        <v>0.60386473429951693</v>
      </c>
      <c r="I32" s="49">
        <f>IF('Pay Chart Draft'!I33="","",
IF($G$5="Withheld Percentage",$Q$5/('Pay Chart Draft'!I33*12),
IF($G$5="Current Pay Chart",'Pay Chart Draft'!I33,
IF($G$5="Proposed Pay Chart",'Pay Chart Draft'!I33*'AD TSP Chart'!$K$5+'Pay Chart Draft'!I33,
IF($N$5="No",$Q$5/IF($T$5="Weekly",52,
IF($T$5="Bi-Weekly",26,
IF($T$5="Semi-Monthly",24,12))),$Q$5/IF($T$5="Weekly",52,
IF($T$5="Bi-Weekly",26,
IF($T$5="Semi-Monthly",24,12))))))))</f>
        <v>0.60386473429951693</v>
      </c>
      <c r="J32" s="49">
        <f>IF('Pay Chart Draft'!J33="","",
IF($G$5="Withheld Percentage",$Q$5/('Pay Chart Draft'!J33*12),
IF($G$5="Current Pay Chart",'Pay Chart Draft'!J33,
IF($G$5="Proposed Pay Chart",'Pay Chart Draft'!J33*'AD TSP Chart'!$K$5+'Pay Chart Draft'!J33,
IF($N$5="No",$Q$5/IF($T$5="Weekly",52,
IF($T$5="Bi-Weekly",26,
IF($T$5="Semi-Monthly",24,12))),$Q$5/IF($T$5="Weekly",52,
IF($T$5="Bi-Weekly",26,
IF($T$5="Semi-Monthly",24,12))))))))</f>
        <v>0.60386473429951693</v>
      </c>
      <c r="K32" s="49">
        <f>IF('Pay Chart Draft'!K33="","",
IF($G$5="Withheld Percentage",$Q$5/('Pay Chart Draft'!K33*12),
IF($G$5="Current Pay Chart",'Pay Chart Draft'!K33,
IF($G$5="Proposed Pay Chart",'Pay Chart Draft'!K33*'AD TSP Chart'!$K$5+'Pay Chart Draft'!K33,
IF($N$5="No",$Q$5/IF($T$5="Weekly",52,
IF($T$5="Bi-Weekly",26,
IF($T$5="Semi-Monthly",24,12))),$Q$5/IF($T$5="Weekly",52,
IF($T$5="Bi-Weekly",26,
IF($T$5="Semi-Monthly",24,12))))))))</f>
        <v>0.60386473429951693</v>
      </c>
      <c r="L32" s="49">
        <f>IF('Pay Chart Draft'!L33="","",
IF($G$5="Withheld Percentage",$Q$5/('Pay Chart Draft'!L33*12),
IF($G$5="Current Pay Chart",'Pay Chart Draft'!L33,
IF($G$5="Proposed Pay Chart",'Pay Chart Draft'!L33*'AD TSP Chart'!$K$5+'Pay Chart Draft'!L33,
IF($N$5="No",$Q$5/IF($T$5="Weekly",52,
IF($T$5="Bi-Weekly",26,
IF($T$5="Semi-Monthly",24,12))),$Q$5/IF($T$5="Weekly",52,
IF($T$5="Bi-Weekly",26,
IF($T$5="Semi-Monthly",24,12))))))))</f>
        <v>0.60386473429951693</v>
      </c>
      <c r="M32" s="49">
        <f>IF('Pay Chart Draft'!M33="","",
IF($G$5="Withheld Percentage",$Q$5/('Pay Chart Draft'!M33*12),
IF($G$5="Current Pay Chart",'Pay Chart Draft'!M33,
IF($G$5="Proposed Pay Chart",'Pay Chart Draft'!M33*'AD TSP Chart'!$K$5+'Pay Chart Draft'!M33,
IF($N$5="No",$Q$5/IF($T$5="Weekly",52,
IF($T$5="Bi-Weekly",26,
IF($T$5="Semi-Monthly",24,12))),$Q$5/IF($T$5="Weekly",52,
IF($T$5="Bi-Weekly",26,
IF($T$5="Semi-Monthly",24,12))))))))</f>
        <v>0.60386473429951693</v>
      </c>
      <c r="N32" s="49">
        <f>IF('Pay Chart Draft'!N33="","",
IF($G$5="Withheld Percentage",$Q$5/('Pay Chart Draft'!N33*12),
IF($G$5="Current Pay Chart",'Pay Chart Draft'!N33,
IF($G$5="Proposed Pay Chart",'Pay Chart Draft'!N33*'AD TSP Chart'!$K$5+'Pay Chart Draft'!N33,
IF($N$5="No",$Q$5/IF($T$5="Weekly",52,
IF($T$5="Bi-Weekly",26,
IF($T$5="Semi-Monthly",24,12))),$Q$5/IF($T$5="Weekly",52,
IF($T$5="Bi-Weekly",26,
IF($T$5="Semi-Monthly",24,12))))))))</f>
        <v>0.60386473429951693</v>
      </c>
      <c r="O32" s="49">
        <f>IF('Pay Chart Draft'!O33="","",
IF($G$5="Withheld Percentage",$Q$5/('Pay Chart Draft'!O33*12),
IF($G$5="Current Pay Chart",'Pay Chart Draft'!O33,
IF($G$5="Proposed Pay Chart",'Pay Chart Draft'!O33*'AD TSP Chart'!$K$5+'Pay Chart Draft'!O33,
IF($N$5="No",$Q$5/IF($T$5="Weekly",52,
IF($T$5="Bi-Weekly",26,
IF($T$5="Semi-Monthly",24,12))),$Q$5/IF($T$5="Weekly",52,
IF($T$5="Bi-Weekly",26,
IF($T$5="Semi-Monthly",24,12))))))))</f>
        <v>0.60386473429951693</v>
      </c>
      <c r="P32" s="49">
        <f>IF('Pay Chart Draft'!P33="","",
IF($G$5="Withheld Percentage",$Q$5/('Pay Chart Draft'!P33*12),
IF($G$5="Current Pay Chart",'Pay Chart Draft'!P33,
IF($G$5="Proposed Pay Chart",'Pay Chart Draft'!P33*'AD TSP Chart'!$K$5+'Pay Chart Draft'!P33,
IF($N$5="No",$Q$5/IF($T$5="Weekly",52,
IF($T$5="Bi-Weekly",26,
IF($T$5="Semi-Monthly",24,12))),$Q$5/IF($T$5="Weekly",52,
IF($T$5="Bi-Weekly",26,
IF($T$5="Semi-Monthly",24,12))))))))</f>
        <v>0.60386473429951693</v>
      </c>
      <c r="Q32" s="49">
        <f>IF('Pay Chart Draft'!Q33="","",
IF($G$5="Withheld Percentage",$Q$5/('Pay Chart Draft'!Q33*12),
IF($G$5="Current Pay Chart",'Pay Chart Draft'!Q33,
IF($G$5="Proposed Pay Chart",'Pay Chart Draft'!Q33*'AD TSP Chart'!$K$5+'Pay Chart Draft'!Q33,
IF($N$5="No",$Q$5/IF($T$5="Weekly",52,
IF($T$5="Bi-Weekly",26,
IF($T$5="Semi-Monthly",24,12))),$Q$5/IF($T$5="Weekly",52,
IF($T$5="Bi-Weekly",26,
IF($T$5="Semi-Monthly",24,12))))))))</f>
        <v>0.60386473429951693</v>
      </c>
      <c r="R32" s="49">
        <f>IF('Pay Chart Draft'!R33="","",
IF($G$5="Withheld Percentage",$Q$5/('Pay Chart Draft'!R33*12),
IF($G$5="Current Pay Chart",'Pay Chart Draft'!R33,
IF($G$5="Proposed Pay Chart",'Pay Chart Draft'!R33*'AD TSP Chart'!$K$5+'Pay Chart Draft'!R33,
IF($N$5="No",$Q$5/IF($T$5="Weekly",52,
IF($T$5="Bi-Weekly",26,
IF($T$5="Semi-Monthly",24,12))),$Q$5/IF($T$5="Weekly",52,
IF($T$5="Bi-Weekly",26,
IF($T$5="Semi-Monthly",24,12))))))))</f>
        <v>0.60386473429951693</v>
      </c>
      <c r="S32" s="49">
        <f>IF('Pay Chart Draft'!S33="","",
IF($G$5="Withheld Percentage",$Q$5/('Pay Chart Draft'!S33*12),
IF($G$5="Current Pay Chart",'Pay Chart Draft'!S33,
IF($G$5="Proposed Pay Chart",'Pay Chart Draft'!S33*'AD TSP Chart'!$K$5+'Pay Chart Draft'!S33,
IF($N$5="No",$Q$5/IF($T$5="Weekly",52,
IF($T$5="Bi-Weekly",26,
IF($T$5="Semi-Monthly",24,12))),$Q$5/IF($T$5="Weekly",52,
IF($T$5="Bi-Weekly",26,
IF($T$5="Semi-Monthly",24,12))))))))</f>
        <v>0.60386473429951693</v>
      </c>
      <c r="T32" s="49">
        <f>IF('Pay Chart Draft'!T33="","",
IF($G$5="Withheld Percentage",$Q$5/('Pay Chart Draft'!T33*12),
IF($G$5="Current Pay Chart",'Pay Chart Draft'!T33,
IF($G$5="Proposed Pay Chart",'Pay Chart Draft'!T33*'AD TSP Chart'!$K$5+'Pay Chart Draft'!T33,
IF($N$5="No",$Q$5/IF($T$5="Weekly",52,
IF($T$5="Bi-Weekly",26,
IF($T$5="Semi-Monthly",24,12))),$Q$5/IF($T$5="Weekly",52,
IF($T$5="Bi-Weekly",26,
IF($T$5="Semi-Monthly",24,12))))))))</f>
        <v>0.60386473429951693</v>
      </c>
      <c r="U32" s="49">
        <f>IF('Pay Chart Draft'!U33="","",
IF($G$5="Withheld Percentage",$Q$5/('Pay Chart Draft'!U33*12),
IF($G$5="Current Pay Chart",'Pay Chart Draft'!U33,
IF($G$5="Proposed Pay Chart",'Pay Chart Draft'!U33*'AD TSP Chart'!$K$5+'Pay Chart Draft'!U33,
IF($N$5="No",$Q$5/IF($T$5="Weekly",52,
IF($T$5="Bi-Weekly",26,
IF($T$5="Semi-Monthly",24,12))),$Q$5/IF($T$5="Weekly",52,
IF($T$5="Bi-Weekly",26,
IF($T$5="Semi-Monthly",24,12))))))))</f>
        <v>0.60386473429951693</v>
      </c>
      <c r="V32" s="49">
        <f>IF('Pay Chart Draft'!V33="","",
IF($G$5="Withheld Percentage",$Q$5/('Pay Chart Draft'!V33*12),
IF($G$5="Current Pay Chart",'Pay Chart Draft'!V33,
IF($G$5="Proposed Pay Chart",'Pay Chart Draft'!V33*'AD TSP Chart'!$K$5+'Pay Chart Draft'!V33,
IF($N$5="No",$Q$5/IF($T$5="Weekly",52,
IF($T$5="Bi-Weekly",26,
IF($T$5="Semi-Monthly",24,12))),$Q$5/IF($T$5="Weekly",52,
IF($T$5="Bi-Weekly",26,
IF($T$5="Semi-Monthly",24,12))))))))</f>
        <v>0.60386473429951693</v>
      </c>
      <c r="W32" s="49">
        <f>IF('Pay Chart Draft'!W33="","",
IF($G$5="Withheld Percentage",$Q$5/('Pay Chart Draft'!W33*12),
IF($G$5="Current Pay Chart",'Pay Chart Draft'!W33,
IF($G$5="Proposed Pay Chart",'Pay Chart Draft'!W33*'AD TSP Chart'!$K$5+'Pay Chart Draft'!W33,
IF($N$5="No",$Q$5/IF($T$5="Weekly",52,
IF($T$5="Bi-Weekly",26,
IF($T$5="Semi-Monthly",24,12))),$Q$5/IF($T$5="Weekly",52,
IF($T$5="Bi-Weekly",26,
IF($T$5="Semi-Monthly",24,12))))))))</f>
        <v>0.60386473429951693</v>
      </c>
      <c r="X32" s="49">
        <f>IF('Pay Chart Draft'!X33="","",
IF($G$5="Withheld Percentage",$Q$5/('Pay Chart Draft'!X33*12),
IF($G$5="Current Pay Chart",'Pay Chart Draft'!X33,
IF($G$5="Proposed Pay Chart",'Pay Chart Draft'!X33*'AD TSP Chart'!$K$5+'Pay Chart Draft'!X33,
IF($N$5="No",$Q$5/IF($T$5="Weekly",52,
IF($T$5="Bi-Weekly",26,
IF($T$5="Semi-Monthly",24,12))),$Q$5/IF($T$5="Weekly",52,
IF($T$5="Bi-Weekly",26,
IF($T$5="Semi-Monthly",24,12))))))))</f>
        <v>0.60386473429951693</v>
      </c>
    </row>
    <row r="33" spans="2:24" ht="15.75" thickBot="1" x14ac:dyDescent="0.3">
      <c r="B33" s="17" t="str">
        <f>'Pay Chart Draft'!B34</f>
        <v>E-3</v>
      </c>
      <c r="C33" s="49">
        <f>IF('Pay Chart Draft'!C34="","",
IF($G$5="Withheld Percentage",$Q$5/('Pay Chart Draft'!C34*12),
IF($G$5="Current Pay Chart",'Pay Chart Draft'!C34,
IF($G$5="Proposed Pay Chart",'Pay Chart Draft'!C34*'AD TSP Chart'!$K$5+'Pay Chart Draft'!C34,
IF($N$5="No",$Q$5/IF($T$5="Weekly",52,
IF($T$5="Bi-Weekly",26,
IF($T$5="Semi-Monthly",24,12))),$Q$5/IF($T$5="Weekly",52,
IF($T$5="Bi-Weekly",26,
IF($T$5="Semi-Monthly",24,12))))))))</f>
        <v>0.81198409303357244</v>
      </c>
      <c r="D33" s="49">
        <f>IF('Pay Chart Draft'!D34="","",
IF($G$5="Withheld Percentage",$Q$5/('Pay Chart Draft'!D34*12),
IF($G$5="Current Pay Chart",'Pay Chart Draft'!D34,
IF($G$5="Proposed Pay Chart",'Pay Chart Draft'!D34*'AD TSP Chart'!$K$5+'Pay Chart Draft'!D34,
IF($N$5="No",$Q$5/IF($T$5="Weekly",52,
IF($T$5="Bi-Weekly",26,
IF($T$5="Semi-Monthly",24,12))),$Q$5/IF($T$5="Weekly",52,
IF($T$5="Bi-Weekly",26,
IF($T$5="Semi-Monthly",24,12))))))))</f>
        <v>0.76394478728795878</v>
      </c>
      <c r="E33" s="49">
        <f>IF('Pay Chart Draft'!E34="","",
IF($G$5="Withheld Percentage",$Q$5/('Pay Chart Draft'!E34*12),
IF($G$5="Current Pay Chart",'Pay Chart Draft'!E34,
IF($G$5="Proposed Pay Chart",'Pay Chart Draft'!E34*'AD TSP Chart'!$K$5+'Pay Chart Draft'!E34,
IF($N$5="No",$Q$5/IF($T$5="Weekly",52,
IF($T$5="Bi-Weekly",26,
IF($T$5="Semi-Monthly",24,12))),$Q$5/IF($T$5="Weekly",52,
IF($T$5="Bi-Weekly",26,
IF($T$5="Semi-Monthly",24,12))))))))</f>
        <v>0.72026871293251249</v>
      </c>
      <c r="F33" s="49">
        <f>IF('Pay Chart Draft'!F34="","",
IF($G$5="Withheld Percentage",$Q$5/('Pay Chart Draft'!F34*12),
IF($G$5="Current Pay Chart",'Pay Chart Draft'!F34,
IF($G$5="Proposed Pay Chart",'Pay Chart Draft'!F34*'AD TSP Chart'!$K$5+'Pay Chart Draft'!F34,
IF($N$5="No",$Q$5/IF($T$5="Weekly",52,
IF($T$5="Bi-Weekly",26,
IF($T$5="Semi-Monthly",24,12))),$Q$5/IF($T$5="Weekly",52,
IF($T$5="Bi-Weekly",26,
IF($T$5="Semi-Monthly",24,12))))))))</f>
        <v>0.72026871293251249</v>
      </c>
      <c r="G33" s="49">
        <f>IF('Pay Chart Draft'!G34="","",
IF($G$5="Withheld Percentage",$Q$5/('Pay Chart Draft'!G34*12),
IF($G$5="Current Pay Chart",'Pay Chart Draft'!G34,
IF($G$5="Proposed Pay Chart",'Pay Chart Draft'!G34*'AD TSP Chart'!$K$5+'Pay Chart Draft'!G34,
IF($N$5="No",$Q$5/IF($T$5="Weekly",52,
IF($T$5="Bi-Weekly",26,
IF($T$5="Semi-Monthly",24,12))),$Q$5/IF($T$5="Weekly",52,
IF($T$5="Bi-Weekly",26,
IF($T$5="Semi-Monthly",24,12))))))))</f>
        <v>0.72026871293251249</v>
      </c>
      <c r="H33" s="49">
        <f>IF('Pay Chart Draft'!H34="","",
IF($G$5="Withheld Percentage",$Q$5/('Pay Chart Draft'!H34*12),
IF($G$5="Current Pay Chart",'Pay Chart Draft'!H34,
IF($G$5="Proposed Pay Chart",'Pay Chart Draft'!H34*'AD TSP Chart'!$K$5+'Pay Chart Draft'!H34,
IF($N$5="No",$Q$5/IF($T$5="Weekly",52,
IF($T$5="Bi-Weekly",26,
IF($T$5="Semi-Monthly",24,12))),$Q$5/IF($T$5="Weekly",52,
IF($T$5="Bi-Weekly",26,
IF($T$5="Semi-Monthly",24,12))))))))</f>
        <v>0.72026871293251249</v>
      </c>
      <c r="I33" s="49">
        <f>IF('Pay Chart Draft'!I34="","",
IF($G$5="Withheld Percentage",$Q$5/('Pay Chart Draft'!I34*12),
IF($G$5="Current Pay Chart",'Pay Chart Draft'!I34,
IF($G$5="Proposed Pay Chart",'Pay Chart Draft'!I34*'AD TSP Chart'!$K$5+'Pay Chart Draft'!I34,
IF($N$5="No",$Q$5/IF($T$5="Weekly",52,
IF($T$5="Bi-Weekly",26,
IF($T$5="Semi-Monthly",24,12))),$Q$5/IF($T$5="Weekly",52,
IF($T$5="Bi-Weekly",26,
IF($T$5="Semi-Monthly",24,12))))))))</f>
        <v>0.72026871293251249</v>
      </c>
      <c r="J33" s="49">
        <f>IF('Pay Chart Draft'!J34="","",
IF($G$5="Withheld Percentage",$Q$5/('Pay Chart Draft'!J34*12),
IF($G$5="Current Pay Chart",'Pay Chart Draft'!J34,
IF($G$5="Proposed Pay Chart",'Pay Chart Draft'!J34*'AD TSP Chart'!$K$5+'Pay Chart Draft'!J34,
IF($N$5="No",$Q$5/IF($T$5="Weekly",52,
IF($T$5="Bi-Weekly",26,
IF($T$5="Semi-Monthly",24,12))),$Q$5/IF($T$5="Weekly",52,
IF($T$5="Bi-Weekly",26,
IF($T$5="Semi-Monthly",24,12))))))))</f>
        <v>0.72026871293251249</v>
      </c>
      <c r="K33" s="49">
        <f>IF('Pay Chart Draft'!K34="","",
IF($G$5="Withheld Percentage",$Q$5/('Pay Chart Draft'!K34*12),
IF($G$5="Current Pay Chart",'Pay Chart Draft'!K34,
IF($G$5="Proposed Pay Chart",'Pay Chart Draft'!K34*'AD TSP Chart'!$K$5+'Pay Chart Draft'!K34,
IF($N$5="No",$Q$5/IF($T$5="Weekly",52,
IF($T$5="Bi-Weekly",26,
IF($T$5="Semi-Monthly",24,12))),$Q$5/IF($T$5="Weekly",52,
IF($T$5="Bi-Weekly",26,
IF($T$5="Semi-Monthly",24,12))))))))</f>
        <v>0.72026871293251249</v>
      </c>
      <c r="L33" s="49">
        <f>IF('Pay Chart Draft'!L34="","",
IF($G$5="Withheld Percentage",$Q$5/('Pay Chart Draft'!L34*12),
IF($G$5="Current Pay Chart",'Pay Chart Draft'!L34,
IF($G$5="Proposed Pay Chart",'Pay Chart Draft'!L34*'AD TSP Chart'!$K$5+'Pay Chart Draft'!L34,
IF($N$5="No",$Q$5/IF($T$5="Weekly",52,
IF($T$5="Bi-Weekly",26,
IF($T$5="Semi-Monthly",24,12))),$Q$5/IF($T$5="Weekly",52,
IF($T$5="Bi-Weekly",26,
IF($T$5="Semi-Monthly",24,12))))))))</f>
        <v>0.72026871293251249</v>
      </c>
      <c r="M33" s="49">
        <f>IF('Pay Chart Draft'!M34="","",
IF($G$5="Withheld Percentage",$Q$5/('Pay Chart Draft'!M34*12),
IF($G$5="Current Pay Chart",'Pay Chart Draft'!M34,
IF($G$5="Proposed Pay Chart",'Pay Chart Draft'!M34*'AD TSP Chart'!$K$5+'Pay Chart Draft'!M34,
IF($N$5="No",$Q$5/IF($T$5="Weekly",52,
IF($T$5="Bi-Weekly",26,
IF($T$5="Semi-Monthly",24,12))),$Q$5/IF($T$5="Weekly",52,
IF($T$5="Bi-Weekly",26,
IF($T$5="Semi-Monthly",24,12))))))))</f>
        <v>0.72026871293251249</v>
      </c>
      <c r="N33" s="49">
        <f>IF('Pay Chart Draft'!N34="","",
IF($G$5="Withheld Percentage",$Q$5/('Pay Chart Draft'!N34*12),
IF($G$5="Current Pay Chart",'Pay Chart Draft'!N34,
IF($G$5="Proposed Pay Chart",'Pay Chart Draft'!N34*'AD TSP Chart'!$K$5+'Pay Chart Draft'!N34,
IF($N$5="No",$Q$5/IF($T$5="Weekly",52,
IF($T$5="Bi-Weekly",26,
IF($T$5="Semi-Monthly",24,12))),$Q$5/IF($T$5="Weekly",52,
IF($T$5="Bi-Weekly",26,
IF($T$5="Semi-Monthly",24,12))))))))</f>
        <v>0.72026871293251249</v>
      </c>
      <c r="O33" s="49">
        <f>IF('Pay Chart Draft'!O34="","",
IF($G$5="Withheld Percentage",$Q$5/('Pay Chart Draft'!O34*12),
IF($G$5="Current Pay Chart",'Pay Chart Draft'!O34,
IF($G$5="Proposed Pay Chart",'Pay Chart Draft'!O34*'AD TSP Chart'!$K$5+'Pay Chart Draft'!O34,
IF($N$5="No",$Q$5/IF($T$5="Weekly",52,
IF($T$5="Bi-Weekly",26,
IF($T$5="Semi-Monthly",24,12))),$Q$5/IF($T$5="Weekly",52,
IF($T$5="Bi-Weekly",26,
IF($T$5="Semi-Monthly",24,12))))))))</f>
        <v>0.72026871293251249</v>
      </c>
      <c r="P33" s="49">
        <f>IF('Pay Chart Draft'!P34="","",
IF($G$5="Withheld Percentage",$Q$5/('Pay Chart Draft'!P34*12),
IF($G$5="Current Pay Chart",'Pay Chart Draft'!P34,
IF($G$5="Proposed Pay Chart",'Pay Chart Draft'!P34*'AD TSP Chart'!$K$5+'Pay Chart Draft'!P34,
IF($N$5="No",$Q$5/IF($T$5="Weekly",52,
IF($T$5="Bi-Weekly",26,
IF($T$5="Semi-Monthly",24,12))),$Q$5/IF($T$5="Weekly",52,
IF($T$5="Bi-Weekly",26,
IF($T$5="Semi-Monthly",24,12))))))))</f>
        <v>0.72026871293251249</v>
      </c>
      <c r="Q33" s="49">
        <f>IF('Pay Chart Draft'!Q34="","",
IF($G$5="Withheld Percentage",$Q$5/('Pay Chart Draft'!Q34*12),
IF($G$5="Current Pay Chart",'Pay Chart Draft'!Q34,
IF($G$5="Proposed Pay Chart",'Pay Chart Draft'!Q34*'AD TSP Chart'!$K$5+'Pay Chart Draft'!Q34,
IF($N$5="No",$Q$5/IF($T$5="Weekly",52,
IF($T$5="Bi-Weekly",26,
IF($T$5="Semi-Monthly",24,12))),$Q$5/IF($T$5="Weekly",52,
IF($T$5="Bi-Weekly",26,
IF($T$5="Semi-Monthly",24,12))))))))</f>
        <v>0.72026871293251249</v>
      </c>
      <c r="R33" s="49">
        <f>IF('Pay Chart Draft'!R34="","",
IF($G$5="Withheld Percentage",$Q$5/('Pay Chart Draft'!R34*12),
IF($G$5="Current Pay Chart",'Pay Chart Draft'!R34,
IF($G$5="Proposed Pay Chart",'Pay Chart Draft'!R34*'AD TSP Chart'!$K$5+'Pay Chart Draft'!R34,
IF($N$5="No",$Q$5/IF($T$5="Weekly",52,
IF($T$5="Bi-Weekly",26,
IF($T$5="Semi-Monthly",24,12))),$Q$5/IF($T$5="Weekly",52,
IF($T$5="Bi-Weekly",26,
IF($T$5="Semi-Monthly",24,12))))))))</f>
        <v>0.72026871293251249</v>
      </c>
      <c r="S33" s="49">
        <f>IF('Pay Chart Draft'!S34="","",
IF($G$5="Withheld Percentage",$Q$5/('Pay Chart Draft'!S34*12),
IF($G$5="Current Pay Chart",'Pay Chart Draft'!S34,
IF($G$5="Proposed Pay Chart",'Pay Chart Draft'!S34*'AD TSP Chart'!$K$5+'Pay Chart Draft'!S34,
IF($N$5="No",$Q$5/IF($T$5="Weekly",52,
IF($T$5="Bi-Weekly",26,
IF($T$5="Semi-Monthly",24,12))),$Q$5/IF($T$5="Weekly",52,
IF($T$5="Bi-Weekly",26,
IF($T$5="Semi-Monthly",24,12))))))))</f>
        <v>0.72026871293251249</v>
      </c>
      <c r="T33" s="49">
        <f>IF('Pay Chart Draft'!T34="","",
IF($G$5="Withheld Percentage",$Q$5/('Pay Chart Draft'!T34*12),
IF($G$5="Current Pay Chart",'Pay Chart Draft'!T34,
IF($G$5="Proposed Pay Chart",'Pay Chart Draft'!T34*'AD TSP Chart'!$K$5+'Pay Chart Draft'!T34,
IF($N$5="No",$Q$5/IF($T$5="Weekly",52,
IF($T$5="Bi-Weekly",26,
IF($T$5="Semi-Monthly",24,12))),$Q$5/IF($T$5="Weekly",52,
IF($T$5="Bi-Weekly",26,
IF($T$5="Semi-Monthly",24,12))))))))</f>
        <v>0.72026871293251249</v>
      </c>
      <c r="U33" s="49">
        <f>IF('Pay Chart Draft'!U34="","",
IF($G$5="Withheld Percentage",$Q$5/('Pay Chart Draft'!U34*12),
IF($G$5="Current Pay Chart",'Pay Chart Draft'!U34,
IF($G$5="Proposed Pay Chart",'Pay Chart Draft'!U34*'AD TSP Chart'!$K$5+'Pay Chart Draft'!U34,
IF($N$5="No",$Q$5/IF($T$5="Weekly",52,
IF($T$5="Bi-Weekly",26,
IF($T$5="Semi-Monthly",24,12))),$Q$5/IF($T$5="Weekly",52,
IF($T$5="Bi-Weekly",26,
IF($T$5="Semi-Monthly",24,12))))))))</f>
        <v>0.72026871293251249</v>
      </c>
      <c r="V33" s="49">
        <f>IF('Pay Chart Draft'!V34="","",
IF($G$5="Withheld Percentage",$Q$5/('Pay Chart Draft'!V34*12),
IF($G$5="Current Pay Chart",'Pay Chart Draft'!V34,
IF($G$5="Proposed Pay Chart",'Pay Chart Draft'!V34*'AD TSP Chart'!$K$5+'Pay Chart Draft'!V34,
IF($N$5="No",$Q$5/IF($T$5="Weekly",52,
IF($T$5="Bi-Weekly",26,
IF($T$5="Semi-Monthly",24,12))),$Q$5/IF($T$5="Weekly",52,
IF($T$5="Bi-Weekly",26,
IF($T$5="Semi-Monthly",24,12))))))))</f>
        <v>0.72026871293251249</v>
      </c>
      <c r="W33" s="49">
        <f>IF('Pay Chart Draft'!W34="","",
IF($G$5="Withheld Percentage",$Q$5/('Pay Chart Draft'!W34*12),
IF($G$5="Current Pay Chart",'Pay Chart Draft'!W34,
IF($G$5="Proposed Pay Chart",'Pay Chart Draft'!W34*'AD TSP Chart'!$K$5+'Pay Chart Draft'!W34,
IF($N$5="No",$Q$5/IF($T$5="Weekly",52,
IF($T$5="Bi-Weekly",26,
IF($T$5="Semi-Monthly",24,12))),$Q$5/IF($T$5="Weekly",52,
IF($T$5="Bi-Weekly",26,
IF($T$5="Semi-Monthly",24,12))))))))</f>
        <v>0.72026871293251249</v>
      </c>
      <c r="X33" s="49">
        <f>IF('Pay Chart Draft'!X34="","",
IF($G$5="Withheld Percentage",$Q$5/('Pay Chart Draft'!X34*12),
IF($G$5="Current Pay Chart",'Pay Chart Draft'!X34,
IF($G$5="Proposed Pay Chart",'Pay Chart Draft'!X34*'AD TSP Chart'!$K$5+'Pay Chart Draft'!X34,
IF($N$5="No",$Q$5/IF($T$5="Weekly",52,
IF($T$5="Bi-Weekly",26,
IF($T$5="Semi-Monthly",24,12))),$Q$5/IF($T$5="Weekly",52,
IF($T$5="Bi-Weekly",26,
IF($T$5="Semi-Monthly",24,12))))))))</f>
        <v>0.72026871293251249</v>
      </c>
    </row>
    <row r="34" spans="2:24" ht="15.75" thickBot="1" x14ac:dyDescent="0.3">
      <c r="B34" s="17" t="str">
        <f>'Pay Chart Draft'!B35</f>
        <v>E-2</v>
      </c>
      <c r="C34" s="49">
        <f>IF('Pay Chart Draft'!C35="","",
IF($G$5="Withheld Percentage",$Q$5/('Pay Chart Draft'!C35*12),
IF($G$5="Current Pay Chart",'Pay Chart Draft'!C35,
IF($G$5="Proposed Pay Chart",'Pay Chart Draft'!C35*'AD TSP Chart'!$K$5+'Pay Chart Draft'!C35,
IF($N$5="No",$Q$5/IF($T$5="Weekly",52,
IF($T$5="Bi-Weekly",26,
IF($T$5="Semi-Monthly",24,12))),$Q$5/IF($T$5="Weekly",52,
IF($T$5="Bi-Weekly",26,
IF($T$5="Semi-Monthly",24,12))))))))</f>
        <v>0.85386781293214031</v>
      </c>
      <c r="D34" s="49">
        <f>IF('Pay Chart Draft'!D35="","",
IF($G$5="Withheld Percentage",$Q$5/('Pay Chart Draft'!D35*12),
IF($G$5="Current Pay Chart",'Pay Chart Draft'!D35,
IF($G$5="Proposed Pay Chart",'Pay Chart Draft'!D35*'AD TSP Chart'!$K$5+'Pay Chart Draft'!D35,
IF($N$5="No",$Q$5/IF($T$5="Weekly",52,
IF($T$5="Bi-Weekly",26,
IF($T$5="Semi-Monthly",24,12))),$Q$5/IF($T$5="Weekly",52,
IF($T$5="Bi-Weekly",26,
IF($T$5="Semi-Monthly",24,12))))))))</f>
        <v>0.85386781293214031</v>
      </c>
      <c r="E34" s="49">
        <f>IF('Pay Chart Draft'!E35="","",
IF($G$5="Withheld Percentage",$Q$5/('Pay Chart Draft'!E35*12),
IF($G$5="Current Pay Chart",'Pay Chart Draft'!E35,
IF($G$5="Proposed Pay Chart",'Pay Chart Draft'!E35*'AD TSP Chart'!$K$5+'Pay Chart Draft'!E35,
IF($N$5="No",$Q$5/IF($T$5="Weekly",52,
IF($T$5="Bi-Weekly",26,
IF($T$5="Semi-Monthly",24,12))),$Q$5/IF($T$5="Weekly",52,
IF($T$5="Bi-Weekly",26,
IF($T$5="Semi-Monthly",24,12))))))))</f>
        <v>0.85386781293214031</v>
      </c>
      <c r="F34" s="49">
        <f>IF('Pay Chart Draft'!F35="","",
IF($G$5="Withheld Percentage",$Q$5/('Pay Chart Draft'!F35*12),
IF($G$5="Current Pay Chart",'Pay Chart Draft'!F35,
IF($G$5="Proposed Pay Chart",'Pay Chart Draft'!F35*'AD TSP Chart'!$K$5+'Pay Chart Draft'!F35,
IF($N$5="No",$Q$5/IF($T$5="Weekly",52,
IF($T$5="Bi-Weekly",26,
IF($T$5="Semi-Monthly",24,12))),$Q$5/IF($T$5="Weekly",52,
IF($T$5="Bi-Weekly",26,
IF($T$5="Semi-Monthly",24,12))))))))</f>
        <v>0.85386781293214031</v>
      </c>
      <c r="G34" s="49">
        <f>IF('Pay Chart Draft'!G35="","",
IF($G$5="Withheld Percentage",$Q$5/('Pay Chart Draft'!G35*12),
IF($G$5="Current Pay Chart",'Pay Chart Draft'!G35,
IF($G$5="Proposed Pay Chart",'Pay Chart Draft'!G35*'AD TSP Chart'!$K$5+'Pay Chart Draft'!G35,
IF($N$5="No",$Q$5/IF($T$5="Weekly",52,
IF($T$5="Bi-Weekly",26,
IF($T$5="Semi-Monthly",24,12))),$Q$5/IF($T$5="Weekly",52,
IF($T$5="Bi-Weekly",26,
IF($T$5="Semi-Monthly",24,12))))))))</f>
        <v>0.85386781293214031</v>
      </c>
      <c r="H34" s="49">
        <f>IF('Pay Chart Draft'!H35="","",
IF($G$5="Withheld Percentage",$Q$5/('Pay Chart Draft'!H35*12),
IF($G$5="Current Pay Chart",'Pay Chart Draft'!H35,
IF($G$5="Proposed Pay Chart",'Pay Chart Draft'!H35*'AD TSP Chart'!$K$5+'Pay Chart Draft'!H35,
IF($N$5="No",$Q$5/IF($T$5="Weekly",52,
IF($T$5="Bi-Weekly",26,
IF($T$5="Semi-Monthly",24,12))),$Q$5/IF($T$5="Weekly",52,
IF($T$5="Bi-Weekly",26,
IF($T$5="Semi-Monthly",24,12))))))))</f>
        <v>0.85386781293214031</v>
      </c>
      <c r="I34" s="49">
        <f>IF('Pay Chart Draft'!I35="","",
IF($G$5="Withheld Percentage",$Q$5/('Pay Chart Draft'!I35*12),
IF($G$5="Current Pay Chart",'Pay Chart Draft'!I35,
IF($G$5="Proposed Pay Chart",'Pay Chart Draft'!I35*'AD TSP Chart'!$K$5+'Pay Chart Draft'!I35,
IF($N$5="No",$Q$5/IF($T$5="Weekly",52,
IF($T$5="Bi-Weekly",26,
IF($T$5="Semi-Monthly",24,12))),$Q$5/IF($T$5="Weekly",52,
IF($T$5="Bi-Weekly",26,
IF($T$5="Semi-Monthly",24,12))))))))</f>
        <v>0.85386781293214031</v>
      </c>
      <c r="J34" s="49">
        <f>IF('Pay Chart Draft'!J35="","",
IF($G$5="Withheld Percentage",$Q$5/('Pay Chart Draft'!J35*12),
IF($G$5="Current Pay Chart",'Pay Chart Draft'!J35,
IF($G$5="Proposed Pay Chart",'Pay Chart Draft'!J35*'AD TSP Chart'!$K$5+'Pay Chart Draft'!J35,
IF($N$5="No",$Q$5/IF($T$5="Weekly",52,
IF($T$5="Bi-Weekly",26,
IF($T$5="Semi-Monthly",24,12))),$Q$5/IF($T$5="Weekly",52,
IF($T$5="Bi-Weekly",26,
IF($T$5="Semi-Monthly",24,12))))))))</f>
        <v>0.85386781293214031</v>
      </c>
      <c r="K34" s="49">
        <f>IF('Pay Chart Draft'!K35="","",
IF($G$5="Withheld Percentage",$Q$5/('Pay Chart Draft'!K35*12),
IF($G$5="Current Pay Chart",'Pay Chart Draft'!K35,
IF($G$5="Proposed Pay Chart",'Pay Chart Draft'!K35*'AD TSP Chart'!$K$5+'Pay Chart Draft'!K35,
IF($N$5="No",$Q$5/IF($T$5="Weekly",52,
IF($T$5="Bi-Weekly",26,
IF($T$5="Semi-Monthly",24,12))),$Q$5/IF($T$5="Weekly",52,
IF($T$5="Bi-Weekly",26,
IF($T$5="Semi-Monthly",24,12))))))))</f>
        <v>0.85386781293214031</v>
      </c>
      <c r="L34" s="49">
        <f>IF('Pay Chart Draft'!L35="","",
IF($G$5="Withheld Percentage",$Q$5/('Pay Chart Draft'!L35*12),
IF($G$5="Current Pay Chart",'Pay Chart Draft'!L35,
IF($G$5="Proposed Pay Chart",'Pay Chart Draft'!L35*'AD TSP Chart'!$K$5+'Pay Chart Draft'!L35,
IF($N$5="No",$Q$5/IF($T$5="Weekly",52,
IF($T$5="Bi-Weekly",26,
IF($T$5="Semi-Monthly",24,12))),$Q$5/IF($T$5="Weekly",52,
IF($T$5="Bi-Weekly",26,
IF($T$5="Semi-Monthly",24,12))))))))</f>
        <v>0.85386781293214031</v>
      </c>
      <c r="M34" s="49">
        <f>IF('Pay Chart Draft'!M35="","",
IF($G$5="Withheld Percentage",$Q$5/('Pay Chart Draft'!M35*12),
IF($G$5="Current Pay Chart",'Pay Chart Draft'!M35,
IF($G$5="Proposed Pay Chart",'Pay Chart Draft'!M35*'AD TSP Chart'!$K$5+'Pay Chart Draft'!M35,
IF($N$5="No",$Q$5/IF($T$5="Weekly",52,
IF($T$5="Bi-Weekly",26,
IF($T$5="Semi-Monthly",24,12))),$Q$5/IF($T$5="Weekly",52,
IF($T$5="Bi-Weekly",26,
IF($T$5="Semi-Monthly",24,12))))))))</f>
        <v>0.85386781293214031</v>
      </c>
      <c r="N34" s="49">
        <f>IF('Pay Chart Draft'!N35="","",
IF($G$5="Withheld Percentage",$Q$5/('Pay Chart Draft'!N35*12),
IF($G$5="Current Pay Chart",'Pay Chart Draft'!N35,
IF($G$5="Proposed Pay Chart",'Pay Chart Draft'!N35*'AD TSP Chart'!$K$5+'Pay Chart Draft'!N35,
IF($N$5="No",$Q$5/IF($T$5="Weekly",52,
IF($T$5="Bi-Weekly",26,
IF($T$5="Semi-Monthly",24,12))),$Q$5/IF($T$5="Weekly",52,
IF($T$5="Bi-Weekly",26,
IF($T$5="Semi-Monthly",24,12))))))))</f>
        <v>0.85386781293214031</v>
      </c>
      <c r="O34" s="49">
        <f>IF('Pay Chart Draft'!O35="","",
IF($G$5="Withheld Percentage",$Q$5/('Pay Chart Draft'!O35*12),
IF($G$5="Current Pay Chart",'Pay Chart Draft'!O35,
IF($G$5="Proposed Pay Chart",'Pay Chart Draft'!O35*'AD TSP Chart'!$K$5+'Pay Chart Draft'!O35,
IF($N$5="No",$Q$5/IF($T$5="Weekly",52,
IF($T$5="Bi-Weekly",26,
IF($T$5="Semi-Monthly",24,12))),$Q$5/IF($T$5="Weekly",52,
IF($T$5="Bi-Weekly",26,
IF($T$5="Semi-Monthly",24,12))))))))</f>
        <v>0.85386781293214031</v>
      </c>
      <c r="P34" s="49">
        <f>IF('Pay Chart Draft'!P35="","",
IF($G$5="Withheld Percentage",$Q$5/('Pay Chart Draft'!P35*12),
IF($G$5="Current Pay Chart",'Pay Chart Draft'!P35,
IF($G$5="Proposed Pay Chart",'Pay Chart Draft'!P35*'AD TSP Chart'!$K$5+'Pay Chart Draft'!P35,
IF($N$5="No",$Q$5/IF($T$5="Weekly",52,
IF($T$5="Bi-Weekly",26,
IF($T$5="Semi-Monthly",24,12))),$Q$5/IF($T$5="Weekly",52,
IF($T$5="Bi-Weekly",26,
IF($T$5="Semi-Monthly",24,12))))))))</f>
        <v>0.85386781293214031</v>
      </c>
      <c r="Q34" s="49">
        <f>IF('Pay Chart Draft'!Q35="","",
IF($G$5="Withheld Percentage",$Q$5/('Pay Chart Draft'!Q35*12),
IF($G$5="Current Pay Chart",'Pay Chart Draft'!Q35,
IF($G$5="Proposed Pay Chart",'Pay Chart Draft'!Q35*'AD TSP Chart'!$K$5+'Pay Chart Draft'!Q35,
IF($N$5="No",$Q$5/IF($T$5="Weekly",52,
IF($T$5="Bi-Weekly",26,
IF($T$5="Semi-Monthly",24,12))),$Q$5/IF($T$5="Weekly",52,
IF($T$5="Bi-Weekly",26,
IF($T$5="Semi-Monthly",24,12))))))))</f>
        <v>0.85386781293214031</v>
      </c>
      <c r="R34" s="49">
        <f>IF('Pay Chart Draft'!R35="","",
IF($G$5="Withheld Percentage",$Q$5/('Pay Chart Draft'!R35*12),
IF($G$5="Current Pay Chart",'Pay Chart Draft'!R35,
IF($G$5="Proposed Pay Chart",'Pay Chart Draft'!R35*'AD TSP Chart'!$K$5+'Pay Chart Draft'!R35,
IF($N$5="No",$Q$5/IF($T$5="Weekly",52,
IF($T$5="Bi-Weekly",26,
IF($T$5="Semi-Monthly",24,12))),$Q$5/IF($T$5="Weekly",52,
IF($T$5="Bi-Weekly",26,
IF($T$5="Semi-Monthly",24,12))))))))</f>
        <v>0.85386781293214031</v>
      </c>
      <c r="S34" s="49">
        <f>IF('Pay Chart Draft'!S35="","",
IF($G$5="Withheld Percentage",$Q$5/('Pay Chart Draft'!S35*12),
IF($G$5="Current Pay Chart",'Pay Chart Draft'!S35,
IF($G$5="Proposed Pay Chart",'Pay Chart Draft'!S35*'AD TSP Chart'!$K$5+'Pay Chart Draft'!S35,
IF($N$5="No",$Q$5/IF($T$5="Weekly",52,
IF($T$5="Bi-Weekly",26,
IF($T$5="Semi-Monthly",24,12))),$Q$5/IF($T$5="Weekly",52,
IF($T$5="Bi-Weekly",26,
IF($T$5="Semi-Monthly",24,12))))))))</f>
        <v>0.85386781293214031</v>
      </c>
      <c r="T34" s="49">
        <f>IF('Pay Chart Draft'!T35="","",
IF($G$5="Withheld Percentage",$Q$5/('Pay Chart Draft'!T35*12),
IF($G$5="Current Pay Chart",'Pay Chart Draft'!T35,
IF($G$5="Proposed Pay Chart",'Pay Chart Draft'!T35*'AD TSP Chart'!$K$5+'Pay Chart Draft'!T35,
IF($N$5="No",$Q$5/IF($T$5="Weekly",52,
IF($T$5="Bi-Weekly",26,
IF($T$5="Semi-Monthly",24,12))),$Q$5/IF($T$5="Weekly",52,
IF($T$5="Bi-Weekly",26,
IF($T$5="Semi-Monthly",24,12))))))))</f>
        <v>0.85386781293214031</v>
      </c>
      <c r="U34" s="49">
        <f>IF('Pay Chart Draft'!U35="","",
IF($G$5="Withheld Percentage",$Q$5/('Pay Chart Draft'!U35*12),
IF($G$5="Current Pay Chart",'Pay Chart Draft'!U35,
IF($G$5="Proposed Pay Chart",'Pay Chart Draft'!U35*'AD TSP Chart'!$K$5+'Pay Chart Draft'!U35,
IF($N$5="No",$Q$5/IF($T$5="Weekly",52,
IF($T$5="Bi-Weekly",26,
IF($T$5="Semi-Monthly",24,12))),$Q$5/IF($T$5="Weekly",52,
IF($T$5="Bi-Weekly",26,
IF($T$5="Semi-Monthly",24,12))))))))</f>
        <v>0.85386781293214031</v>
      </c>
      <c r="V34" s="49">
        <f>IF('Pay Chart Draft'!V35="","",
IF($G$5="Withheld Percentage",$Q$5/('Pay Chart Draft'!V35*12),
IF($G$5="Current Pay Chart",'Pay Chart Draft'!V35,
IF($G$5="Proposed Pay Chart",'Pay Chart Draft'!V35*'AD TSP Chart'!$K$5+'Pay Chart Draft'!V35,
IF($N$5="No",$Q$5/IF($T$5="Weekly",52,
IF($T$5="Bi-Weekly",26,
IF($T$5="Semi-Monthly",24,12))),$Q$5/IF($T$5="Weekly",52,
IF($T$5="Bi-Weekly",26,
IF($T$5="Semi-Monthly",24,12))))))))</f>
        <v>0.85386781293214031</v>
      </c>
      <c r="W34" s="49">
        <f>IF('Pay Chart Draft'!W35="","",
IF($G$5="Withheld Percentage",$Q$5/('Pay Chart Draft'!W35*12),
IF($G$5="Current Pay Chart",'Pay Chart Draft'!W35,
IF($G$5="Proposed Pay Chart",'Pay Chart Draft'!W35*'AD TSP Chart'!$K$5+'Pay Chart Draft'!W35,
IF($N$5="No",$Q$5/IF($T$5="Weekly",52,
IF($T$5="Bi-Weekly",26,
IF($T$5="Semi-Monthly",24,12))),$Q$5/IF($T$5="Weekly",52,
IF($T$5="Bi-Weekly",26,
IF($T$5="Semi-Monthly",24,12))))))))</f>
        <v>0.85386781293214031</v>
      </c>
      <c r="X34" s="49">
        <f>IF('Pay Chart Draft'!X35="","",
IF($G$5="Withheld Percentage",$Q$5/('Pay Chart Draft'!X35*12),
IF($G$5="Current Pay Chart",'Pay Chart Draft'!X35,
IF($G$5="Proposed Pay Chart",'Pay Chart Draft'!X35*'AD TSP Chart'!$K$5+'Pay Chart Draft'!X35,
IF($N$5="No",$Q$5/IF($T$5="Weekly",52,
IF($T$5="Bi-Weekly",26,
IF($T$5="Semi-Monthly",24,12))),$Q$5/IF($T$5="Weekly",52,
IF($T$5="Bi-Weekly",26,
IF($T$5="Semi-Monthly",24,12))))))))</f>
        <v>0.85386781293214031</v>
      </c>
    </row>
    <row r="35" spans="2:24" ht="15.75" thickBot="1" x14ac:dyDescent="0.3">
      <c r="B35" s="17" t="str">
        <f>'Pay Chart Draft'!B36</f>
        <v>E-1</v>
      </c>
      <c r="C35" s="49">
        <f>IF('Pay Chart Draft'!C36="","",
IF($G$5="Withheld Percentage",$Q$5/('Pay Chart Draft'!C36*12),
IF($G$5="Current Pay Chart",'Pay Chart Draft'!C36,
IF($G$5="Proposed Pay Chart",'Pay Chart Draft'!C36*'AD TSP Chart'!$K$5+'Pay Chart Draft'!C36,
IF($N$5="No",$Q$5/IF($T$5="Weekly",52,
IF($T$5="Bi-Weekly",26,
IF($T$5="Semi-Monthly",24,12))),$Q$5/IF($T$5="Weekly",52,
IF($T$5="Bi-Weekly",26,
IF($T$5="Semi-Monthly",24,12))))))))</f>
        <v>0.95704948646125121</v>
      </c>
      <c r="D35" s="49">
        <f>IF('Pay Chart Draft'!D36="","",
IF($G$5="Withheld Percentage",$Q$5/('Pay Chart Draft'!D36*12),
IF($G$5="Current Pay Chart",'Pay Chart Draft'!D36,
IF($G$5="Proposed Pay Chart",'Pay Chart Draft'!D36*'AD TSP Chart'!$K$5+'Pay Chart Draft'!D36,
IF($N$5="No",$Q$5/IF($T$5="Weekly",52,
IF($T$5="Bi-Weekly",26,
IF($T$5="Semi-Monthly",24,12))),$Q$5/IF($T$5="Weekly",52,
IF($T$5="Bi-Weekly",26,
IF($T$5="Semi-Monthly",24,12))))))))</f>
        <v>0.95704948646125121</v>
      </c>
      <c r="E35" s="49">
        <f>IF('Pay Chart Draft'!E36="","",
IF($G$5="Withheld Percentage",$Q$5/('Pay Chart Draft'!E36*12),
IF($G$5="Current Pay Chart",'Pay Chart Draft'!E36,
IF($G$5="Proposed Pay Chart",'Pay Chart Draft'!E36*'AD TSP Chart'!$K$5+'Pay Chart Draft'!E36,
IF($N$5="No",$Q$5/IF($T$5="Weekly",52,
IF($T$5="Bi-Weekly",26,
IF($T$5="Semi-Monthly",24,12))),$Q$5/IF($T$5="Weekly",52,
IF($T$5="Bi-Weekly",26,
IF($T$5="Semi-Monthly",24,12))))))))</f>
        <v>0.95704948646125121</v>
      </c>
      <c r="F35" s="49">
        <f>IF('Pay Chart Draft'!F36="","",
IF($G$5="Withheld Percentage",$Q$5/('Pay Chart Draft'!F36*12),
IF($G$5="Current Pay Chart",'Pay Chart Draft'!F36,
IF($G$5="Proposed Pay Chart",'Pay Chart Draft'!F36*'AD TSP Chart'!$K$5+'Pay Chart Draft'!F36,
IF($N$5="No",$Q$5/IF($T$5="Weekly",52,
IF($T$5="Bi-Weekly",26,
IF($T$5="Semi-Monthly",24,12))),$Q$5/IF($T$5="Weekly",52,
IF($T$5="Bi-Weekly",26,
IF($T$5="Semi-Monthly",24,12))))))))</f>
        <v>0.95704948646125121</v>
      </c>
      <c r="G35" s="49">
        <f>IF('Pay Chart Draft'!G36="","",
IF($G$5="Withheld Percentage",$Q$5/('Pay Chart Draft'!G36*12),
IF($G$5="Current Pay Chart",'Pay Chart Draft'!G36,
IF($G$5="Proposed Pay Chart",'Pay Chart Draft'!G36*'AD TSP Chart'!$K$5+'Pay Chart Draft'!G36,
IF($N$5="No",$Q$5/IF($T$5="Weekly",52,
IF($T$5="Bi-Weekly",26,
IF($T$5="Semi-Monthly",24,12))),$Q$5/IF($T$5="Weekly",52,
IF($T$5="Bi-Weekly",26,
IF($T$5="Semi-Monthly",24,12))))))))</f>
        <v>0.95704948646125121</v>
      </c>
      <c r="H35" s="49">
        <f>IF('Pay Chart Draft'!H36="","",
IF($G$5="Withheld Percentage",$Q$5/('Pay Chart Draft'!H36*12),
IF($G$5="Current Pay Chart",'Pay Chart Draft'!H36,
IF($G$5="Proposed Pay Chart",'Pay Chart Draft'!H36*'AD TSP Chart'!$K$5+'Pay Chart Draft'!H36,
IF($N$5="No",$Q$5/IF($T$5="Weekly",52,
IF($T$5="Bi-Weekly",26,
IF($T$5="Semi-Monthly",24,12))),$Q$5/IF($T$5="Weekly",52,
IF($T$5="Bi-Weekly",26,
IF($T$5="Semi-Monthly",24,12))))))))</f>
        <v>0.95704948646125121</v>
      </c>
      <c r="I35" s="49">
        <f>IF('Pay Chart Draft'!I36="","",
IF($G$5="Withheld Percentage",$Q$5/('Pay Chart Draft'!I36*12),
IF($G$5="Current Pay Chart",'Pay Chart Draft'!I36,
IF($G$5="Proposed Pay Chart",'Pay Chart Draft'!I36*'AD TSP Chart'!$K$5+'Pay Chart Draft'!I36,
IF($N$5="No",$Q$5/IF($T$5="Weekly",52,
IF($T$5="Bi-Weekly",26,
IF($T$5="Semi-Monthly",24,12))),$Q$5/IF($T$5="Weekly",52,
IF($T$5="Bi-Weekly",26,
IF($T$5="Semi-Monthly",24,12))))))))</f>
        <v>0.95704948646125121</v>
      </c>
      <c r="J35" s="49">
        <f>IF('Pay Chart Draft'!J36="","",
IF($G$5="Withheld Percentage",$Q$5/('Pay Chart Draft'!J36*12),
IF($G$5="Current Pay Chart",'Pay Chart Draft'!J36,
IF($G$5="Proposed Pay Chart",'Pay Chart Draft'!J36*'AD TSP Chart'!$K$5+'Pay Chart Draft'!J36,
IF($N$5="No",$Q$5/IF($T$5="Weekly",52,
IF($T$5="Bi-Weekly",26,
IF($T$5="Semi-Monthly",24,12))),$Q$5/IF($T$5="Weekly",52,
IF($T$5="Bi-Weekly",26,
IF($T$5="Semi-Monthly",24,12))))))))</f>
        <v>0.95704948646125121</v>
      </c>
      <c r="K35" s="49">
        <f>IF('Pay Chart Draft'!K36="","",
IF($G$5="Withheld Percentage",$Q$5/('Pay Chart Draft'!K36*12),
IF($G$5="Current Pay Chart",'Pay Chart Draft'!K36,
IF($G$5="Proposed Pay Chart",'Pay Chart Draft'!K36*'AD TSP Chart'!$K$5+'Pay Chart Draft'!K36,
IF($N$5="No",$Q$5/IF($T$5="Weekly",52,
IF($T$5="Bi-Weekly",26,
IF($T$5="Semi-Monthly",24,12))),$Q$5/IF($T$5="Weekly",52,
IF($T$5="Bi-Weekly",26,
IF($T$5="Semi-Monthly",24,12))))))))</f>
        <v>0.95704948646125121</v>
      </c>
      <c r="L35" s="49">
        <f>IF('Pay Chart Draft'!L36="","",
IF($G$5="Withheld Percentage",$Q$5/('Pay Chart Draft'!L36*12),
IF($G$5="Current Pay Chart",'Pay Chart Draft'!L36,
IF($G$5="Proposed Pay Chart",'Pay Chart Draft'!L36*'AD TSP Chart'!$K$5+'Pay Chart Draft'!L36,
IF($N$5="No",$Q$5/IF($T$5="Weekly",52,
IF($T$5="Bi-Weekly",26,
IF($T$5="Semi-Monthly",24,12))),$Q$5/IF($T$5="Weekly",52,
IF($T$5="Bi-Weekly",26,
IF($T$5="Semi-Monthly",24,12))))))))</f>
        <v>0.95704948646125121</v>
      </c>
      <c r="M35" s="49">
        <f>IF('Pay Chart Draft'!M36="","",
IF($G$5="Withheld Percentage",$Q$5/('Pay Chart Draft'!M36*12),
IF($G$5="Current Pay Chart",'Pay Chart Draft'!M36,
IF($G$5="Proposed Pay Chart",'Pay Chart Draft'!M36*'AD TSP Chart'!$K$5+'Pay Chart Draft'!M36,
IF($N$5="No",$Q$5/IF($T$5="Weekly",52,
IF($T$5="Bi-Weekly",26,
IF($T$5="Semi-Monthly",24,12))),$Q$5/IF($T$5="Weekly",52,
IF($T$5="Bi-Weekly",26,
IF($T$5="Semi-Monthly",24,12))))))))</f>
        <v>0.95704948646125121</v>
      </c>
      <c r="N35" s="49">
        <f>IF('Pay Chart Draft'!N36="","",
IF($G$5="Withheld Percentage",$Q$5/('Pay Chart Draft'!N36*12),
IF($G$5="Current Pay Chart",'Pay Chart Draft'!N36,
IF($G$5="Proposed Pay Chart",'Pay Chart Draft'!N36*'AD TSP Chart'!$K$5+'Pay Chart Draft'!N36,
IF($N$5="No",$Q$5/IF($T$5="Weekly",52,
IF($T$5="Bi-Weekly",26,
IF($T$5="Semi-Monthly",24,12))),$Q$5/IF($T$5="Weekly",52,
IF($T$5="Bi-Weekly",26,
IF($T$5="Semi-Monthly",24,12))))))))</f>
        <v>0.95704948646125121</v>
      </c>
      <c r="O35" s="49">
        <f>IF('Pay Chart Draft'!O36="","",
IF($G$5="Withheld Percentage",$Q$5/('Pay Chart Draft'!O36*12),
IF($G$5="Current Pay Chart",'Pay Chart Draft'!O36,
IF($G$5="Proposed Pay Chart",'Pay Chart Draft'!O36*'AD TSP Chart'!$K$5+'Pay Chart Draft'!O36,
IF($N$5="No",$Q$5/IF($T$5="Weekly",52,
IF($T$5="Bi-Weekly",26,
IF($T$5="Semi-Monthly",24,12))),$Q$5/IF($T$5="Weekly",52,
IF($T$5="Bi-Weekly",26,
IF($T$5="Semi-Monthly",24,12))))))))</f>
        <v>0.95704948646125121</v>
      </c>
      <c r="P35" s="49">
        <f>IF('Pay Chart Draft'!P36="","",
IF($G$5="Withheld Percentage",$Q$5/('Pay Chart Draft'!P36*12),
IF($G$5="Current Pay Chart",'Pay Chart Draft'!P36,
IF($G$5="Proposed Pay Chart",'Pay Chart Draft'!P36*'AD TSP Chart'!$K$5+'Pay Chart Draft'!P36,
IF($N$5="No",$Q$5/IF($T$5="Weekly",52,
IF($T$5="Bi-Weekly",26,
IF($T$5="Semi-Monthly",24,12))),$Q$5/IF($T$5="Weekly",52,
IF($T$5="Bi-Weekly",26,
IF($T$5="Semi-Monthly",24,12))))))))</f>
        <v>0.95704948646125121</v>
      </c>
      <c r="Q35" s="49">
        <f>IF('Pay Chart Draft'!Q36="","",
IF($G$5="Withheld Percentage",$Q$5/('Pay Chart Draft'!Q36*12),
IF($G$5="Current Pay Chart",'Pay Chart Draft'!Q36,
IF($G$5="Proposed Pay Chart",'Pay Chart Draft'!Q36*'AD TSP Chart'!$K$5+'Pay Chart Draft'!Q36,
IF($N$5="No",$Q$5/IF($T$5="Weekly",52,
IF($T$5="Bi-Weekly",26,
IF($T$5="Semi-Monthly",24,12))),$Q$5/IF($T$5="Weekly",52,
IF($T$5="Bi-Weekly",26,
IF($T$5="Semi-Monthly",24,12))))))))</f>
        <v>0.95704948646125121</v>
      </c>
      <c r="R35" s="49">
        <f>IF('Pay Chart Draft'!R36="","",
IF($G$5="Withheld Percentage",$Q$5/('Pay Chart Draft'!R36*12),
IF($G$5="Current Pay Chart",'Pay Chart Draft'!R36,
IF($G$5="Proposed Pay Chart",'Pay Chart Draft'!R36*'AD TSP Chart'!$K$5+'Pay Chart Draft'!R36,
IF($N$5="No",$Q$5/IF($T$5="Weekly",52,
IF($T$5="Bi-Weekly",26,
IF($T$5="Semi-Monthly",24,12))),$Q$5/IF($T$5="Weekly",52,
IF($T$5="Bi-Weekly",26,
IF($T$5="Semi-Monthly",24,12))))))))</f>
        <v>0.95704948646125121</v>
      </c>
      <c r="S35" s="49">
        <f>IF('Pay Chart Draft'!S36="","",
IF($G$5="Withheld Percentage",$Q$5/('Pay Chart Draft'!S36*12),
IF($G$5="Current Pay Chart",'Pay Chart Draft'!S36,
IF($G$5="Proposed Pay Chart",'Pay Chart Draft'!S36*'AD TSP Chart'!$K$5+'Pay Chart Draft'!S36,
IF($N$5="No",$Q$5/IF($T$5="Weekly",52,
IF($T$5="Bi-Weekly",26,
IF($T$5="Semi-Monthly",24,12))),$Q$5/IF($T$5="Weekly",52,
IF($T$5="Bi-Weekly",26,
IF($T$5="Semi-Monthly",24,12))))))))</f>
        <v>0.95704948646125121</v>
      </c>
      <c r="T35" s="49">
        <f>IF('Pay Chart Draft'!T36="","",
IF($G$5="Withheld Percentage",$Q$5/('Pay Chart Draft'!T36*12),
IF($G$5="Current Pay Chart",'Pay Chart Draft'!T36,
IF($G$5="Proposed Pay Chart",'Pay Chart Draft'!T36*'AD TSP Chart'!$K$5+'Pay Chart Draft'!T36,
IF($N$5="No",$Q$5/IF($T$5="Weekly",52,
IF($T$5="Bi-Weekly",26,
IF($T$5="Semi-Monthly",24,12))),$Q$5/IF($T$5="Weekly",52,
IF($T$5="Bi-Weekly",26,
IF($T$5="Semi-Monthly",24,12))))))))</f>
        <v>0.95704948646125121</v>
      </c>
      <c r="U35" s="49">
        <f>IF('Pay Chart Draft'!U36="","",
IF($G$5="Withheld Percentage",$Q$5/('Pay Chart Draft'!U36*12),
IF($G$5="Current Pay Chart",'Pay Chart Draft'!U36,
IF($G$5="Proposed Pay Chart",'Pay Chart Draft'!U36*'AD TSP Chart'!$K$5+'Pay Chart Draft'!U36,
IF($N$5="No",$Q$5/IF($T$5="Weekly",52,
IF($T$5="Bi-Weekly",26,
IF($T$5="Semi-Monthly",24,12))),$Q$5/IF($T$5="Weekly",52,
IF($T$5="Bi-Weekly",26,
IF($T$5="Semi-Monthly",24,12))))))))</f>
        <v>0.95704948646125121</v>
      </c>
      <c r="V35" s="49">
        <f>IF('Pay Chart Draft'!V36="","",
IF($G$5="Withheld Percentage",$Q$5/('Pay Chart Draft'!V36*12),
IF($G$5="Current Pay Chart",'Pay Chart Draft'!V36,
IF($G$5="Proposed Pay Chart",'Pay Chart Draft'!V36*'AD TSP Chart'!$K$5+'Pay Chart Draft'!V36,
IF($N$5="No",$Q$5/IF($T$5="Weekly",52,
IF($T$5="Bi-Weekly",26,
IF($T$5="Semi-Monthly",24,12))),$Q$5/IF($T$5="Weekly",52,
IF($T$5="Bi-Weekly",26,
IF($T$5="Semi-Monthly",24,12))))))))</f>
        <v>0.95704948646125121</v>
      </c>
      <c r="W35" s="49">
        <f>IF('Pay Chart Draft'!W36="","",
IF($G$5="Withheld Percentage",$Q$5/('Pay Chart Draft'!W36*12),
IF($G$5="Current Pay Chart",'Pay Chart Draft'!W36,
IF($G$5="Proposed Pay Chart",'Pay Chart Draft'!W36*'AD TSP Chart'!$K$5+'Pay Chart Draft'!W36,
IF($N$5="No",$Q$5/IF($T$5="Weekly",52,
IF($T$5="Bi-Weekly",26,
IF($T$5="Semi-Monthly",24,12))),$Q$5/IF($T$5="Weekly",52,
IF($T$5="Bi-Weekly",26,
IF($T$5="Semi-Monthly",24,12))))))))</f>
        <v>0.95704948646125121</v>
      </c>
      <c r="X35" s="49">
        <f>IF('Pay Chart Draft'!X36="","",
IF($G$5="Withheld Percentage",$Q$5/('Pay Chart Draft'!X36*12),
IF($G$5="Current Pay Chart",'Pay Chart Draft'!X36,
IF($G$5="Proposed Pay Chart",'Pay Chart Draft'!X36*'AD TSP Chart'!$K$5+'Pay Chart Draft'!X36,
IF($N$5="No",$Q$5/IF($T$5="Weekly",52,
IF($T$5="Bi-Weekly",26,
IF($T$5="Semi-Monthly",24,12))),$Q$5/IF($T$5="Weekly",52,
IF($T$5="Bi-Weekly",26,
IF($T$5="Semi-Monthly",24,12))))))))</f>
        <v>0.95704948646125121</v>
      </c>
    </row>
    <row r="36" spans="2:24" ht="15.75" thickBot="1" x14ac:dyDescent="0.3">
      <c r="B36" s="23" t="s">
        <v>42</v>
      </c>
      <c r="C36" s="49">
        <f>IF('Pay Chart Draft'!C37="","",
IF($G$5="Withheld Percentage",$Q$5/('Pay Chart Draft'!C37*12),
IF($G$5="Current Pay Chart",'Pay Chart Draft'!C37,
IF($G$5="Proposed Pay Chart",'Pay Chart Draft'!C37*'AD TSP Chart'!$K$5+'Pay Chart Draft'!C37,
IF($N$5="No",$Q$5/IF($T$5="Weekly",52,
IF($T$5="Bi-Weekly",26,
IF($T$5="Semi-Monthly",24,12))),$Q$5/IF($T$5="Weekly",52,
IF($T$5="Bi-Weekly",26,
IF($T$5="Semi-Monthly",24,12))))))))</f>
        <v>1.0351653234765397</v>
      </c>
      <c r="D36" s="49" t="str">
        <f>IF('Pay Chart Draft'!D37="","",
IF($G$5="Withheld Percentage",$Q$5/('Pay Chart Draft'!D37*12),
IF($G$5="Current Pay Chart",'Pay Chart Draft'!D37,
IF($G$5="Proposed Pay Chart",'Pay Chart Draft'!D37*'AD TSP Chart'!$K$5+'Pay Chart Draft'!D37,
IF($N$5="No",$Q$5/IF($T$5="Weekly",52,
IF($T$5="Bi-Weekly",26,
IF($T$5="Semi-Monthly",24,12))),$Q$5/IF($T$5="Weekly",52,
IF($T$5="Bi-Weekly",26,
IF($T$5="Semi-Monthly",24,12))))))))</f>
        <v/>
      </c>
      <c r="E36" s="49" t="str">
        <f>IF('Pay Chart Draft'!E37="","",
IF($G$5="Withheld Percentage",$Q$5/('Pay Chart Draft'!E37*12),
IF($G$5="Current Pay Chart",'Pay Chart Draft'!E37,
IF($G$5="Proposed Pay Chart",'Pay Chart Draft'!E37*'AD TSP Chart'!$K$5+'Pay Chart Draft'!E37,
IF($N$5="No",$Q$5/IF($T$5="Weekly",52,
IF($T$5="Bi-Weekly",26,
IF($T$5="Semi-Monthly",24,12))),$Q$5/IF($T$5="Weekly",52,
IF($T$5="Bi-Weekly",26,
IF($T$5="Semi-Monthly",24,12))))))))</f>
        <v/>
      </c>
      <c r="F36" s="49" t="str">
        <f>IF('Pay Chart Draft'!F37="","",
IF($G$5="Withheld Percentage",$Q$5/('Pay Chart Draft'!F37*12),
IF($G$5="Current Pay Chart",'Pay Chart Draft'!F37,
IF($G$5="Proposed Pay Chart",'Pay Chart Draft'!F37*'AD TSP Chart'!$K$5+'Pay Chart Draft'!F37,
IF($N$5="No",$Q$5/IF($T$5="Weekly",52,
IF($T$5="Bi-Weekly",26,
IF($T$5="Semi-Monthly",24,12))),$Q$5/IF($T$5="Weekly",52,
IF($T$5="Bi-Weekly",26,
IF($T$5="Semi-Monthly",24,12))))))))</f>
        <v/>
      </c>
      <c r="G36" s="49" t="str">
        <f>IF('Pay Chart Draft'!G37="","",
IF($G$5="Withheld Percentage",$Q$5/('Pay Chart Draft'!G37*12),
IF($G$5="Current Pay Chart",'Pay Chart Draft'!G37,
IF($G$5="Proposed Pay Chart",'Pay Chart Draft'!G37*'AD TSP Chart'!$K$5+'Pay Chart Draft'!G37,
IF($N$5="No",$Q$5/IF($T$5="Weekly",52,
IF($T$5="Bi-Weekly",26,
IF($T$5="Semi-Monthly",24,12))),$Q$5/IF($T$5="Weekly",52,
IF($T$5="Bi-Weekly",26,
IF($T$5="Semi-Monthly",24,12))))))))</f>
        <v/>
      </c>
      <c r="H36" s="49" t="str">
        <f>IF('Pay Chart Draft'!H37="","",
IF($G$5="Withheld Percentage",$Q$5/('Pay Chart Draft'!H37*12),
IF($G$5="Current Pay Chart",'Pay Chart Draft'!H37,
IF($G$5="Proposed Pay Chart",'Pay Chart Draft'!H37*'AD TSP Chart'!$K$5+'Pay Chart Draft'!H37,
IF($N$5="No",$Q$5/IF($T$5="Weekly",52,
IF($T$5="Bi-Weekly",26,
IF($T$5="Semi-Monthly",24,12))),$Q$5/IF($T$5="Weekly",52,
IF($T$5="Bi-Weekly",26,
IF($T$5="Semi-Monthly",24,12))))))))</f>
        <v/>
      </c>
      <c r="I36" s="49" t="str">
        <f>IF('Pay Chart Draft'!I37="","",
IF($G$5="Withheld Percentage",$Q$5/('Pay Chart Draft'!I37*12),
IF($G$5="Current Pay Chart",'Pay Chart Draft'!I37,
IF($G$5="Proposed Pay Chart",'Pay Chart Draft'!I37*'AD TSP Chart'!$K$5+'Pay Chart Draft'!I37,
IF($N$5="No",$Q$5/IF($T$5="Weekly",52,
IF($T$5="Bi-Weekly",26,
IF($T$5="Semi-Monthly",24,12))),$Q$5/IF($T$5="Weekly",52,
IF($T$5="Bi-Weekly",26,
IF($T$5="Semi-Monthly",24,12))))))))</f>
        <v/>
      </c>
      <c r="J36" s="49" t="str">
        <f>IF('Pay Chart Draft'!J37="","",
IF($G$5="Withheld Percentage",$Q$5/('Pay Chart Draft'!J37*12),
IF($G$5="Current Pay Chart",'Pay Chart Draft'!J37,
IF($G$5="Proposed Pay Chart",'Pay Chart Draft'!J37*'AD TSP Chart'!$K$5+'Pay Chart Draft'!J37,
IF($N$5="No",$Q$5/IF($T$5="Weekly",52,
IF($T$5="Bi-Weekly",26,
IF($T$5="Semi-Monthly",24,12))),$Q$5/IF($T$5="Weekly",52,
IF($T$5="Bi-Weekly",26,
IF($T$5="Semi-Monthly",24,12))))))))</f>
        <v/>
      </c>
      <c r="K36" s="49" t="str">
        <f>IF('Pay Chart Draft'!K37="","",
IF($G$5="Withheld Percentage",$Q$5/('Pay Chart Draft'!K37*12),
IF($G$5="Current Pay Chart",'Pay Chart Draft'!K37,
IF($G$5="Proposed Pay Chart",'Pay Chart Draft'!K37*'AD TSP Chart'!$K$5+'Pay Chart Draft'!K37,
IF($N$5="No",$Q$5/IF($T$5="Weekly",52,
IF($T$5="Bi-Weekly",26,
IF($T$5="Semi-Monthly",24,12))),$Q$5/IF($T$5="Weekly",52,
IF($T$5="Bi-Weekly",26,
IF($T$5="Semi-Monthly",24,12))))))))</f>
        <v/>
      </c>
      <c r="L36" s="49" t="str">
        <f>IF('Pay Chart Draft'!L37="","",
IF($G$5="Withheld Percentage",$Q$5/('Pay Chart Draft'!L37*12),
IF($G$5="Current Pay Chart",'Pay Chart Draft'!L37,
IF($G$5="Proposed Pay Chart",'Pay Chart Draft'!L37*'AD TSP Chart'!$K$5+'Pay Chart Draft'!L37,
IF($N$5="No",$Q$5/IF($T$5="Weekly",52,
IF($T$5="Bi-Weekly",26,
IF($T$5="Semi-Monthly",24,12))),$Q$5/IF($T$5="Weekly",52,
IF($T$5="Bi-Weekly",26,
IF($T$5="Semi-Monthly",24,12))))))))</f>
        <v/>
      </c>
      <c r="M36" s="49" t="str">
        <f>IF('Pay Chart Draft'!M37="","",
IF($G$5="Withheld Percentage",$Q$5/('Pay Chart Draft'!M37*12),
IF($G$5="Current Pay Chart",'Pay Chart Draft'!M37,
IF($G$5="Proposed Pay Chart",'Pay Chart Draft'!M37*'AD TSP Chart'!$K$5+'Pay Chart Draft'!M37,
IF($N$5="No",$Q$5/IF($T$5="Weekly",52,
IF($T$5="Bi-Weekly",26,
IF($T$5="Semi-Monthly",24,12))),$Q$5/IF($T$5="Weekly",52,
IF($T$5="Bi-Weekly",26,
IF($T$5="Semi-Monthly",24,12))))))))</f>
        <v/>
      </c>
      <c r="N36" s="49" t="str">
        <f>IF('Pay Chart Draft'!N37="","",
IF($G$5="Withheld Percentage",$Q$5/('Pay Chart Draft'!N37*12),
IF($G$5="Current Pay Chart",'Pay Chart Draft'!N37,
IF($G$5="Proposed Pay Chart",'Pay Chart Draft'!N37*'AD TSP Chart'!$K$5+'Pay Chart Draft'!N37,
IF($N$5="No",$Q$5/IF($T$5="Weekly",52,
IF($T$5="Bi-Weekly",26,
IF($T$5="Semi-Monthly",24,12))),$Q$5/IF($T$5="Weekly",52,
IF($T$5="Bi-Weekly",26,
IF($T$5="Semi-Monthly",24,12))))))))</f>
        <v/>
      </c>
      <c r="O36" s="49" t="str">
        <f>IF('Pay Chart Draft'!O37="","",
IF($G$5="Withheld Percentage",$Q$5/('Pay Chart Draft'!O37*12),
IF($G$5="Current Pay Chart",'Pay Chart Draft'!O37,
IF($G$5="Proposed Pay Chart",'Pay Chart Draft'!O37*'AD TSP Chart'!$K$5+'Pay Chart Draft'!O37,
IF($N$5="No",$Q$5/IF($T$5="Weekly",52,
IF($T$5="Bi-Weekly",26,
IF($T$5="Semi-Monthly",24,12))),$Q$5/IF($T$5="Weekly",52,
IF($T$5="Bi-Weekly",26,
IF($T$5="Semi-Monthly",24,12))))))))</f>
        <v/>
      </c>
      <c r="P36" s="49" t="str">
        <f>IF('Pay Chart Draft'!P37="","",
IF($G$5="Withheld Percentage",$Q$5/('Pay Chart Draft'!P37*12),
IF($G$5="Current Pay Chart",'Pay Chart Draft'!P37,
IF($G$5="Proposed Pay Chart",'Pay Chart Draft'!P37*'AD TSP Chart'!$K$5+'Pay Chart Draft'!P37,
IF($N$5="No",$Q$5/IF($T$5="Weekly",52,
IF($T$5="Bi-Weekly",26,
IF($T$5="Semi-Monthly",24,12))),$Q$5/IF($T$5="Weekly",52,
IF($T$5="Bi-Weekly",26,
IF($T$5="Semi-Monthly",24,12))))))))</f>
        <v/>
      </c>
      <c r="Q36" s="49" t="str">
        <f>IF('Pay Chart Draft'!Q37="","",
IF($G$5="Withheld Percentage",$Q$5/('Pay Chart Draft'!Q37*12),
IF($G$5="Current Pay Chart",'Pay Chart Draft'!Q37,
IF($G$5="Proposed Pay Chart",'Pay Chart Draft'!Q37*'AD TSP Chart'!$K$5+'Pay Chart Draft'!Q37,
IF($N$5="No",$Q$5/IF($T$5="Weekly",52,
IF($T$5="Bi-Weekly",26,
IF($T$5="Semi-Monthly",24,12))),$Q$5/IF($T$5="Weekly",52,
IF($T$5="Bi-Weekly",26,
IF($T$5="Semi-Monthly",24,12))))))))</f>
        <v/>
      </c>
      <c r="R36" s="49" t="str">
        <f>IF('Pay Chart Draft'!R37="","",
IF($G$5="Withheld Percentage",$Q$5/('Pay Chart Draft'!R37*12),
IF($G$5="Current Pay Chart",'Pay Chart Draft'!R37,
IF($G$5="Proposed Pay Chart",'Pay Chart Draft'!R37*'AD TSP Chart'!$K$5+'Pay Chart Draft'!R37,
IF($N$5="No",$Q$5/IF($T$5="Weekly",52,
IF($T$5="Bi-Weekly",26,
IF($T$5="Semi-Monthly",24,12))),$Q$5/IF($T$5="Weekly",52,
IF($T$5="Bi-Weekly",26,
IF($T$5="Semi-Monthly",24,12))))))))</f>
        <v/>
      </c>
      <c r="S36" s="49" t="str">
        <f>IF('Pay Chart Draft'!S37="","",
IF($G$5="Withheld Percentage",$Q$5/('Pay Chart Draft'!S37*12),
IF($G$5="Current Pay Chart",'Pay Chart Draft'!S37,
IF($G$5="Proposed Pay Chart",'Pay Chart Draft'!S37*'AD TSP Chart'!$K$5+'Pay Chart Draft'!S37,
IF($N$5="No",$Q$5/IF($T$5="Weekly",52,
IF($T$5="Bi-Weekly",26,
IF($T$5="Semi-Monthly",24,12))),$Q$5/IF($T$5="Weekly",52,
IF($T$5="Bi-Weekly",26,
IF($T$5="Semi-Monthly",24,12))))))))</f>
        <v/>
      </c>
      <c r="T36" s="49" t="str">
        <f>IF('Pay Chart Draft'!T37="","",
IF($G$5="Withheld Percentage",$Q$5/('Pay Chart Draft'!T37*12),
IF($G$5="Current Pay Chart",'Pay Chart Draft'!T37,
IF($G$5="Proposed Pay Chart",'Pay Chart Draft'!T37*'AD TSP Chart'!$K$5+'Pay Chart Draft'!T37,
IF($N$5="No",$Q$5/IF($T$5="Weekly",52,
IF($T$5="Bi-Weekly",26,
IF($T$5="Semi-Monthly",24,12))),$Q$5/IF($T$5="Weekly",52,
IF($T$5="Bi-Weekly",26,
IF($T$5="Semi-Monthly",24,12))))))))</f>
        <v/>
      </c>
      <c r="U36" s="49" t="str">
        <f>IF('Pay Chart Draft'!U37="","",
IF($G$5="Withheld Percentage",$Q$5/('Pay Chart Draft'!U37*12),
IF($G$5="Current Pay Chart",'Pay Chart Draft'!U37,
IF($G$5="Proposed Pay Chart",'Pay Chart Draft'!U37*'AD TSP Chart'!$K$5+'Pay Chart Draft'!U37,
IF($N$5="No",$Q$5/IF($T$5="Weekly",52,
IF($T$5="Bi-Weekly",26,
IF($T$5="Semi-Monthly",24,12))),$Q$5/IF($T$5="Weekly",52,
IF($T$5="Bi-Weekly",26,
IF($T$5="Semi-Monthly",24,12))))))))</f>
        <v/>
      </c>
      <c r="V36" s="49" t="str">
        <f>IF('Pay Chart Draft'!V37="","",
IF($G$5="Withheld Percentage",$Q$5/('Pay Chart Draft'!V37*12),
IF($G$5="Current Pay Chart",'Pay Chart Draft'!V37,
IF($G$5="Proposed Pay Chart",'Pay Chart Draft'!V37*'AD TSP Chart'!$K$5+'Pay Chart Draft'!V37,
IF($N$5="No",$Q$5/IF($T$5="Weekly",52,
IF($T$5="Bi-Weekly",26,
IF($T$5="Semi-Monthly",24,12))),$Q$5/IF($T$5="Weekly",52,
IF($T$5="Bi-Weekly",26,
IF($T$5="Semi-Monthly",24,12))))))))</f>
        <v/>
      </c>
      <c r="W36" s="49" t="str">
        <f>IF('Pay Chart Draft'!W37="","",
IF($G$5="Withheld Percentage",$Q$5/('Pay Chart Draft'!W37*12),
IF($G$5="Current Pay Chart",'Pay Chart Draft'!W37,
IF($G$5="Proposed Pay Chart",'Pay Chart Draft'!W37*'AD TSP Chart'!$K$5+'Pay Chart Draft'!W37,
IF($N$5="No",$Q$5/IF($T$5="Weekly",52,
IF($T$5="Bi-Weekly",26,
IF($T$5="Semi-Monthly",24,12))),$Q$5/IF($T$5="Weekly",52,
IF($T$5="Bi-Weekly",26,
IF($T$5="Semi-Monthly",24,12))))))))</f>
        <v/>
      </c>
      <c r="X36" s="49" t="str">
        <f>IF('Pay Chart Draft'!X37="","",
IF($G$5="Withheld Percentage",$Q$5/('Pay Chart Draft'!X37*12),
IF($G$5="Current Pay Chart",'Pay Chart Draft'!X37,
IF($G$5="Proposed Pay Chart",'Pay Chart Draft'!X37*'AD TSP Chart'!$K$5+'Pay Chart Draft'!X37,
IF($N$5="No",$Q$5/IF($T$5="Weekly",52,
IF($T$5="Bi-Weekly",26,
IF($T$5="Semi-Monthly",24,12))),$Q$5/IF($T$5="Weekly",52,
IF($T$5="Bi-Weekly",26,
IF($T$5="Semi-Monthly",24,12))))))))</f>
        <v/>
      </c>
    </row>
    <row r="37" spans="2:24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2:24" x14ac:dyDescent="0.25">
      <c r="J38" s="1"/>
      <c r="K38" s="1"/>
      <c r="L38" s="1"/>
    </row>
    <row r="39" spans="2:24" x14ac:dyDescent="0.25">
      <c r="C39" s="1"/>
    </row>
    <row r="41" spans="2:24" ht="15" customHeight="1" x14ac:dyDescent="0.25"/>
  </sheetData>
  <sheetProtection sheet="1" objects="1" scenarios="1" selectLockedCells="1"/>
  <mergeCells count="12">
    <mergeCell ref="B2:X2"/>
    <mergeCell ref="Q4:R4"/>
    <mergeCell ref="Q5:R5"/>
    <mergeCell ref="K4:L4"/>
    <mergeCell ref="K5:L5"/>
    <mergeCell ref="C4:D4"/>
    <mergeCell ref="T4:U4"/>
    <mergeCell ref="T5:U5"/>
    <mergeCell ref="N4:O4"/>
    <mergeCell ref="N5:O5"/>
    <mergeCell ref="G4:I4"/>
    <mergeCell ref="G5:I5"/>
  </mergeCells>
  <conditionalFormatting sqref="C9:X36">
    <cfRule type="expression" dxfId="1" priority="9">
      <formula>OR($G$5="Current Pay Chart",$G$5="Proposed Pay Chart")</formula>
    </cfRule>
    <cfRule type="expression" dxfId="0" priority="10">
      <formula>$G$5="Withheld Percentage"</formula>
    </cfRule>
  </conditionalFormatting>
  <dataValidations count="4">
    <dataValidation type="list" allowBlank="1" showInputMessage="1" showErrorMessage="1" sqref="N5" xr:uid="{742CD0AC-9D4E-40BF-A105-CD4A75DFC092}">
      <formula1>"Yes, No"</formula1>
    </dataValidation>
    <dataValidation type="list" allowBlank="1" showInputMessage="1" showErrorMessage="1" sqref="G5:I5" xr:uid="{F8915B27-E64F-410A-986F-1B50A9CC14F4}">
      <formula1>"Current Pay Chart, Proposed Pay Chart, Withheld Percentage"</formula1>
    </dataValidation>
    <dataValidation type="list" allowBlank="1" showInputMessage="1" sqref="K5:L5" xr:uid="{45C2B1CA-4D6F-4616-8AEA-F8FBDA2D612D}">
      <formula1>INDIRECT("raises[Pay Raise]")</formula1>
    </dataValidation>
    <dataValidation type="list" allowBlank="1" showInputMessage="1" showErrorMessage="1" sqref="T5:U5" xr:uid="{01DCBC21-A8A0-422C-9AD3-7D90D84DB3D7}">
      <formula1>"Weekly (52), Bi-weekly (26), Semi-monthly (24), Monthly (12)"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640B-02A2-42E5-89E1-101A24A11E92}">
  <sheetPr codeName="Sheet1"/>
  <dimension ref="B2:AA117"/>
  <sheetViews>
    <sheetView showGridLines="0" zoomScale="90" zoomScaleNormal="90" workbookViewId="0">
      <selection activeCell="F28" sqref="F28"/>
    </sheetView>
  </sheetViews>
  <sheetFormatPr defaultRowHeight="15" x14ac:dyDescent="0.25"/>
  <cols>
    <col min="2" max="2" width="11.5703125" customWidth="1"/>
    <col min="3" max="24" width="11" bestFit="1" customWidth="1"/>
    <col min="27" max="27" width="9.140625" hidden="1" customWidth="1"/>
  </cols>
  <sheetData>
    <row r="2" spans="2:27" ht="21" x14ac:dyDescent="0.35">
      <c r="B2" s="20" t="s">
        <v>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</row>
    <row r="3" spans="2:27" x14ac:dyDescent="0.25">
      <c r="B3" s="24" t="s">
        <v>36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</row>
    <row r="4" spans="2:27" x14ac:dyDescent="0.25">
      <c r="B4" s="8" t="s">
        <v>37</v>
      </c>
      <c r="C4" s="9"/>
      <c r="D4" s="9"/>
      <c r="E4" s="9"/>
      <c r="F4" s="9"/>
      <c r="G4" s="9"/>
      <c r="H4" s="9"/>
      <c r="I4" s="9"/>
      <c r="J4" s="9"/>
      <c r="K4" s="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</row>
    <row r="5" spans="2:27" x14ac:dyDescent="0.25">
      <c r="B5" s="24" t="s">
        <v>38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/>
    </row>
    <row r="6" spans="2:27" x14ac:dyDescent="0.25">
      <c r="B6" s="10" t="s">
        <v>40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</row>
    <row r="9" spans="2:27" ht="15" customHeight="1" thickBot="1" x14ac:dyDescent="0.3">
      <c r="B9" s="13" t="s">
        <v>23</v>
      </c>
      <c r="C9" s="14">
        <v>1</v>
      </c>
      <c r="D9" s="15">
        <v>2</v>
      </c>
      <c r="E9" s="15">
        <v>3</v>
      </c>
      <c r="F9" s="15">
        <v>4</v>
      </c>
      <c r="G9" s="15">
        <v>6</v>
      </c>
      <c r="H9" s="15">
        <v>8</v>
      </c>
      <c r="I9" s="15">
        <v>10</v>
      </c>
      <c r="J9" s="15">
        <v>12</v>
      </c>
      <c r="K9" s="15">
        <v>14</v>
      </c>
      <c r="L9" s="15">
        <v>16</v>
      </c>
      <c r="M9" s="15">
        <v>18</v>
      </c>
      <c r="N9" s="15">
        <v>20</v>
      </c>
      <c r="O9" s="15">
        <v>22</v>
      </c>
      <c r="P9" s="15">
        <v>24</v>
      </c>
      <c r="Q9" s="15">
        <v>26</v>
      </c>
      <c r="R9" s="15">
        <v>28</v>
      </c>
      <c r="S9" s="15">
        <v>30</v>
      </c>
      <c r="T9" s="15">
        <v>32</v>
      </c>
      <c r="U9" s="15">
        <v>34</v>
      </c>
      <c r="V9" s="15">
        <v>36</v>
      </c>
      <c r="W9" s="15">
        <v>38</v>
      </c>
      <c r="X9" s="16">
        <v>40</v>
      </c>
      <c r="AA9" t="s">
        <v>22</v>
      </c>
    </row>
    <row r="10" spans="2:27" ht="15.75" thickBot="1" x14ac:dyDescent="0.3">
      <c r="B10" s="17" t="s">
        <v>21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>
        <v>16608.3</v>
      </c>
      <c r="O10" s="18">
        <v>16608.3</v>
      </c>
      <c r="P10" s="18">
        <v>16608.3</v>
      </c>
      <c r="Q10" s="18">
        <v>16608.3</v>
      </c>
      <c r="R10" s="18">
        <v>16608.3</v>
      </c>
      <c r="S10" s="18">
        <v>16608.3</v>
      </c>
      <c r="T10" s="18">
        <v>16608.3</v>
      </c>
      <c r="U10" s="18">
        <v>16608.3</v>
      </c>
      <c r="V10" s="18">
        <v>16608.3</v>
      </c>
      <c r="W10" s="18">
        <v>16608.3</v>
      </c>
      <c r="X10" s="18">
        <v>16608.3</v>
      </c>
      <c r="AA10">
        <v>0.01</v>
      </c>
    </row>
    <row r="11" spans="2:27" ht="15.75" thickBot="1" x14ac:dyDescent="0.3">
      <c r="B11" s="17" t="s">
        <v>20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>
        <v>16012.5</v>
      </c>
      <c r="O11" s="18">
        <v>16243.8</v>
      </c>
      <c r="P11" s="18">
        <v>16576.8</v>
      </c>
      <c r="Q11" s="18">
        <v>16608.3</v>
      </c>
      <c r="R11" s="18">
        <v>16608.3</v>
      </c>
      <c r="S11" s="18">
        <v>16608.3</v>
      </c>
      <c r="T11" s="18">
        <v>16608.3</v>
      </c>
      <c r="U11" s="18">
        <v>16608.3</v>
      </c>
      <c r="V11" s="18">
        <v>16608.3</v>
      </c>
      <c r="W11" s="18">
        <v>16608.3</v>
      </c>
      <c r="X11" s="18">
        <v>16608.3</v>
      </c>
      <c r="AA11">
        <v>1.0999999999999999E-2</v>
      </c>
    </row>
    <row r="12" spans="2:27" ht="15.75" thickBot="1" x14ac:dyDescent="0.3">
      <c r="B12" s="17" t="s">
        <v>19</v>
      </c>
      <c r="C12" s="18">
        <v>11329.5</v>
      </c>
      <c r="D12" s="18">
        <v>11701.2</v>
      </c>
      <c r="E12" s="18">
        <v>11947.5</v>
      </c>
      <c r="F12" s="18">
        <v>12016.2</v>
      </c>
      <c r="G12" s="18">
        <v>12323.4</v>
      </c>
      <c r="H12" s="18">
        <v>12836.7</v>
      </c>
      <c r="I12" s="18">
        <v>12956.4</v>
      </c>
      <c r="J12" s="18">
        <v>13443.6</v>
      </c>
      <c r="K12" s="18">
        <v>13584</v>
      </c>
      <c r="L12" s="18">
        <v>14004</v>
      </c>
      <c r="M12" s="18">
        <v>14611.8</v>
      </c>
      <c r="N12" s="18">
        <v>15171.9</v>
      </c>
      <c r="O12" s="18">
        <v>15546</v>
      </c>
      <c r="P12" s="18">
        <v>15546</v>
      </c>
      <c r="Q12" s="18">
        <v>15546</v>
      </c>
      <c r="R12" s="18">
        <v>15546</v>
      </c>
      <c r="S12" s="18">
        <v>15935.4</v>
      </c>
      <c r="T12" s="18">
        <v>15935.4</v>
      </c>
      <c r="U12" s="18">
        <v>16333.2</v>
      </c>
      <c r="V12" s="18">
        <v>16333.2</v>
      </c>
      <c r="W12" s="18">
        <v>16333.2</v>
      </c>
      <c r="X12" s="18">
        <v>16333.2</v>
      </c>
      <c r="AA12">
        <v>1.2E-2</v>
      </c>
    </row>
    <row r="13" spans="2:27" ht="15.75" thickBot="1" x14ac:dyDescent="0.3">
      <c r="B13" s="17" t="s">
        <v>18</v>
      </c>
      <c r="C13" s="18">
        <v>9414.2999999999993</v>
      </c>
      <c r="D13" s="18">
        <v>9851.4</v>
      </c>
      <c r="E13" s="18">
        <v>10053.9</v>
      </c>
      <c r="F13" s="18">
        <v>10215</v>
      </c>
      <c r="G13" s="18">
        <v>10506</v>
      </c>
      <c r="H13" s="18">
        <v>10794</v>
      </c>
      <c r="I13" s="18">
        <v>11126.7</v>
      </c>
      <c r="J13" s="18">
        <v>11458.2</v>
      </c>
      <c r="K13" s="18">
        <v>11791.2</v>
      </c>
      <c r="L13" s="18">
        <v>12836.7</v>
      </c>
      <c r="M13" s="18">
        <v>13719.3</v>
      </c>
      <c r="N13" s="18">
        <v>13719.3</v>
      </c>
      <c r="O13" s="18">
        <v>13719.3</v>
      </c>
      <c r="P13" s="18">
        <v>13719.3</v>
      </c>
      <c r="Q13" s="18">
        <v>13789.8</v>
      </c>
      <c r="R13" s="18">
        <v>13789.8</v>
      </c>
      <c r="S13" s="18">
        <v>14065.8</v>
      </c>
      <c r="T13" s="18">
        <v>14065.8</v>
      </c>
      <c r="U13" s="18">
        <v>14065.8</v>
      </c>
      <c r="V13" s="18">
        <v>14065.8</v>
      </c>
      <c r="W13" s="18">
        <v>14065.8</v>
      </c>
      <c r="X13" s="18">
        <v>14065.8</v>
      </c>
      <c r="AA13">
        <v>1.2999999999999999E-2</v>
      </c>
    </row>
    <row r="14" spans="2:27" ht="15.75" thickBot="1" x14ac:dyDescent="0.3">
      <c r="B14" s="17" t="s">
        <v>17</v>
      </c>
      <c r="C14" s="18">
        <v>7139.1</v>
      </c>
      <c r="D14" s="18">
        <v>7842.9</v>
      </c>
      <c r="E14" s="18">
        <v>8357.7000000000007</v>
      </c>
      <c r="F14" s="18">
        <v>8357.7000000000007</v>
      </c>
      <c r="G14" s="18">
        <v>8389.7999999999993</v>
      </c>
      <c r="H14" s="18">
        <v>8749.2000000000007</v>
      </c>
      <c r="I14" s="18">
        <v>8796.9</v>
      </c>
      <c r="J14" s="18">
        <v>8796.9</v>
      </c>
      <c r="K14" s="18">
        <v>9296.7000000000007</v>
      </c>
      <c r="L14" s="18">
        <v>10180.5</v>
      </c>
      <c r="M14" s="18">
        <v>10699.2</v>
      </c>
      <c r="N14" s="18">
        <v>11217.6</v>
      </c>
      <c r="O14" s="18">
        <v>11512.8</v>
      </c>
      <c r="P14" s="18">
        <v>11811.9</v>
      </c>
      <c r="Q14" s="18">
        <v>12390.9</v>
      </c>
      <c r="R14" s="18">
        <v>12390.9</v>
      </c>
      <c r="S14" s="18">
        <v>12638.4</v>
      </c>
      <c r="T14" s="18">
        <v>12638.4</v>
      </c>
      <c r="U14" s="18">
        <v>12638.4</v>
      </c>
      <c r="V14" s="18">
        <v>12638.4</v>
      </c>
      <c r="W14" s="18">
        <v>12638.4</v>
      </c>
      <c r="X14" s="18">
        <v>12638.4</v>
      </c>
      <c r="AA14">
        <v>1.4E-2</v>
      </c>
    </row>
    <row r="15" spans="2:27" ht="15.75" thickBot="1" x14ac:dyDescent="0.3">
      <c r="B15" s="17" t="s">
        <v>16</v>
      </c>
      <c r="C15" s="18">
        <v>5951.4</v>
      </c>
      <c r="D15" s="18">
        <v>6704.4</v>
      </c>
      <c r="E15" s="18">
        <v>7168.2</v>
      </c>
      <c r="F15" s="18">
        <v>7255.5</v>
      </c>
      <c r="G15" s="18">
        <v>7545.6</v>
      </c>
      <c r="H15" s="18">
        <v>7718.4</v>
      </c>
      <c r="I15" s="18">
        <v>8099.4</v>
      </c>
      <c r="J15" s="18">
        <v>8379.6</v>
      </c>
      <c r="K15" s="18">
        <v>8740.7999999999993</v>
      </c>
      <c r="L15" s="18">
        <v>9293.1</v>
      </c>
      <c r="M15" s="18">
        <v>9555.9</v>
      </c>
      <c r="N15" s="18">
        <v>9816</v>
      </c>
      <c r="O15" s="18">
        <v>10111.200000000001</v>
      </c>
      <c r="P15" s="18">
        <v>10111.200000000001</v>
      </c>
      <c r="Q15" s="18">
        <v>10111.200000000001</v>
      </c>
      <c r="R15" s="18">
        <v>10111.200000000001</v>
      </c>
      <c r="S15" s="18">
        <v>10111.200000000001</v>
      </c>
      <c r="T15" s="18">
        <v>10111.200000000001</v>
      </c>
      <c r="U15" s="18">
        <v>10111.200000000001</v>
      </c>
      <c r="V15" s="18">
        <v>10111.200000000001</v>
      </c>
      <c r="W15" s="18">
        <v>10111.200000000001</v>
      </c>
      <c r="X15" s="18">
        <v>10111.200000000001</v>
      </c>
      <c r="AA15">
        <v>1.4999999999999999E-2</v>
      </c>
    </row>
    <row r="16" spans="2:27" ht="15.75" thickBot="1" x14ac:dyDescent="0.3">
      <c r="B16" s="17" t="s">
        <v>15</v>
      </c>
      <c r="C16" s="18">
        <v>5135.1000000000004</v>
      </c>
      <c r="D16" s="18">
        <v>5943.9</v>
      </c>
      <c r="E16" s="18">
        <v>6341.1</v>
      </c>
      <c r="F16" s="18">
        <v>6429</v>
      </c>
      <c r="G16" s="18">
        <v>6797.1</v>
      </c>
      <c r="H16" s="18">
        <v>7192.2</v>
      </c>
      <c r="I16" s="18">
        <v>7684.2</v>
      </c>
      <c r="J16" s="18">
        <v>8066.7</v>
      </c>
      <c r="K16" s="18">
        <v>8332.5</v>
      </c>
      <c r="L16" s="18">
        <v>8485.5</v>
      </c>
      <c r="M16" s="18">
        <v>8573.7000000000007</v>
      </c>
      <c r="N16" s="18">
        <v>8573.7000000000007</v>
      </c>
      <c r="O16" s="18">
        <v>8573.7000000000007</v>
      </c>
      <c r="P16" s="18">
        <v>8573.7000000000007</v>
      </c>
      <c r="Q16" s="18">
        <v>8573.7000000000007</v>
      </c>
      <c r="R16" s="18">
        <v>8573.7000000000007</v>
      </c>
      <c r="S16" s="18">
        <v>8573.7000000000007</v>
      </c>
      <c r="T16" s="18">
        <v>8573.7000000000007</v>
      </c>
      <c r="U16" s="18">
        <v>8573.7000000000007</v>
      </c>
      <c r="V16" s="18">
        <v>8573.7000000000007</v>
      </c>
      <c r="W16" s="18">
        <v>8573.7000000000007</v>
      </c>
      <c r="X16" s="18">
        <v>8573.7000000000007</v>
      </c>
      <c r="AA16">
        <v>1.6E-2</v>
      </c>
    </row>
    <row r="17" spans="2:27" ht="15.75" thickBot="1" x14ac:dyDescent="0.3">
      <c r="B17" s="17" t="s">
        <v>14</v>
      </c>
      <c r="C17" s="18">
        <v>4514.7</v>
      </c>
      <c r="D17" s="18">
        <v>5117.7</v>
      </c>
      <c r="E17" s="18">
        <v>5523.3</v>
      </c>
      <c r="F17" s="18">
        <v>6022.8</v>
      </c>
      <c r="G17" s="18">
        <v>6311.7</v>
      </c>
      <c r="H17" s="18">
        <v>6628.2</v>
      </c>
      <c r="I17" s="18">
        <v>6832.8</v>
      </c>
      <c r="J17" s="18">
        <v>7169.4</v>
      </c>
      <c r="K17" s="18">
        <v>7345.2</v>
      </c>
      <c r="L17" s="18">
        <v>7345.2</v>
      </c>
      <c r="M17" s="18">
        <v>7345.2</v>
      </c>
      <c r="N17" s="18">
        <v>7345.2</v>
      </c>
      <c r="O17" s="18">
        <v>7345.2</v>
      </c>
      <c r="P17" s="18">
        <v>7345.2</v>
      </c>
      <c r="Q17" s="18">
        <v>7345.2</v>
      </c>
      <c r="R17" s="18">
        <v>7345.2</v>
      </c>
      <c r="S17" s="18">
        <v>7345.2</v>
      </c>
      <c r="T17" s="18">
        <v>7345.2</v>
      </c>
      <c r="U17" s="18">
        <v>7345.2</v>
      </c>
      <c r="V17" s="18">
        <v>7345.2</v>
      </c>
      <c r="W17" s="18">
        <v>7345.2</v>
      </c>
      <c r="X17" s="18">
        <v>7345.2</v>
      </c>
      <c r="AA17">
        <v>1.7000000000000001E-2</v>
      </c>
    </row>
    <row r="18" spans="2:27" ht="15.75" thickBot="1" x14ac:dyDescent="0.3">
      <c r="B18" s="17" t="s">
        <v>13</v>
      </c>
      <c r="C18" s="18">
        <v>3901.2</v>
      </c>
      <c r="D18" s="18">
        <v>4442.7</v>
      </c>
      <c r="E18" s="18">
        <v>5116.8</v>
      </c>
      <c r="F18" s="18">
        <v>5289.9</v>
      </c>
      <c r="G18" s="18">
        <v>5398.5</v>
      </c>
      <c r="H18" s="18">
        <v>5398.5</v>
      </c>
      <c r="I18" s="18">
        <v>5398.5</v>
      </c>
      <c r="J18" s="18">
        <v>5398.5</v>
      </c>
      <c r="K18" s="18">
        <v>5398.5</v>
      </c>
      <c r="L18" s="18">
        <v>5398.5</v>
      </c>
      <c r="M18" s="18">
        <v>5398.5</v>
      </c>
      <c r="N18" s="18">
        <v>5398.5</v>
      </c>
      <c r="O18" s="18">
        <v>5398.5</v>
      </c>
      <c r="P18" s="18">
        <v>5398.5</v>
      </c>
      <c r="Q18" s="18">
        <v>5398.5</v>
      </c>
      <c r="R18" s="18">
        <v>5398.5</v>
      </c>
      <c r="S18" s="18">
        <v>5398.5</v>
      </c>
      <c r="T18" s="18">
        <v>5398.5</v>
      </c>
      <c r="U18" s="18">
        <v>5398.5</v>
      </c>
      <c r="V18" s="18">
        <v>5398.5</v>
      </c>
      <c r="W18" s="18">
        <v>5398.5</v>
      </c>
      <c r="X18" s="18">
        <v>5398.5</v>
      </c>
      <c r="AA18">
        <v>1.7999999999999999E-2</v>
      </c>
    </row>
    <row r="19" spans="2:27" ht="15.75" thickBot="1" x14ac:dyDescent="0.3">
      <c r="B19" s="17" t="s">
        <v>12</v>
      </c>
      <c r="C19" s="18">
        <v>3395.8</v>
      </c>
      <c r="D19" s="18">
        <v>3524.4</v>
      </c>
      <c r="E19" s="18">
        <v>4260.6000000000004</v>
      </c>
      <c r="F19" s="18">
        <v>4260.6000000000004</v>
      </c>
      <c r="G19" s="18">
        <v>4260.6000000000004</v>
      </c>
      <c r="H19" s="18">
        <v>4260.6000000000004</v>
      </c>
      <c r="I19" s="18">
        <v>4260.6000000000004</v>
      </c>
      <c r="J19" s="18">
        <v>4260.6000000000004</v>
      </c>
      <c r="K19" s="18">
        <v>4260.6000000000004</v>
      </c>
      <c r="L19" s="18">
        <v>4260.6000000000004</v>
      </c>
      <c r="M19" s="18">
        <v>4260.6000000000004</v>
      </c>
      <c r="N19" s="18">
        <v>4260.6000000000004</v>
      </c>
      <c r="O19" s="18">
        <v>4260.6000000000004</v>
      </c>
      <c r="P19" s="18">
        <v>4260.6000000000004</v>
      </c>
      <c r="Q19" s="18">
        <v>4260.6000000000004</v>
      </c>
      <c r="R19" s="18">
        <v>4260.6000000000004</v>
      </c>
      <c r="S19" s="18">
        <v>4260.6000000000004</v>
      </c>
      <c r="T19" s="18">
        <v>4260.6000000000004</v>
      </c>
      <c r="U19" s="18">
        <v>4260.6000000000004</v>
      </c>
      <c r="V19" s="18">
        <v>4260.6000000000004</v>
      </c>
      <c r="W19" s="18">
        <v>4260.6000000000004</v>
      </c>
      <c r="X19" s="18">
        <v>4260.6000000000004</v>
      </c>
      <c r="AA19">
        <v>1.9E-2</v>
      </c>
    </row>
    <row r="20" spans="2:27" ht="15.75" thickBot="1" x14ac:dyDescent="0.3">
      <c r="B20" s="17" t="s">
        <v>11</v>
      </c>
      <c r="C20" s="19"/>
      <c r="D20" s="19"/>
      <c r="E20" s="19"/>
      <c r="F20" s="18">
        <v>6022.8</v>
      </c>
      <c r="G20" s="18">
        <v>6311.7</v>
      </c>
      <c r="H20" s="18">
        <v>6628.2</v>
      </c>
      <c r="I20" s="18">
        <v>6832.8</v>
      </c>
      <c r="J20" s="18">
        <v>7169.4</v>
      </c>
      <c r="K20" s="18">
        <v>7456.5</v>
      </c>
      <c r="L20" s="18">
        <v>7617</v>
      </c>
      <c r="M20" s="18">
        <v>7839</v>
      </c>
      <c r="N20" s="18">
        <v>7839</v>
      </c>
      <c r="O20" s="18">
        <v>7839</v>
      </c>
      <c r="P20" s="18">
        <v>7839</v>
      </c>
      <c r="Q20" s="18">
        <v>7839</v>
      </c>
      <c r="R20" s="18">
        <v>7839</v>
      </c>
      <c r="S20" s="18">
        <v>7839</v>
      </c>
      <c r="T20" s="18">
        <v>7839</v>
      </c>
      <c r="U20" s="18">
        <v>7839</v>
      </c>
      <c r="V20" s="18">
        <v>7839</v>
      </c>
      <c r="W20" s="18">
        <v>7839</v>
      </c>
      <c r="X20" s="18">
        <v>7839</v>
      </c>
      <c r="AA20">
        <v>0.02</v>
      </c>
    </row>
    <row r="21" spans="2:27" ht="15.75" thickBot="1" x14ac:dyDescent="0.3">
      <c r="B21" s="17" t="s">
        <v>10</v>
      </c>
      <c r="C21" s="19"/>
      <c r="D21" s="19"/>
      <c r="E21" s="19"/>
      <c r="F21" s="18">
        <v>5289.9</v>
      </c>
      <c r="G21" s="18">
        <v>5398.8</v>
      </c>
      <c r="H21" s="18">
        <v>5570.4</v>
      </c>
      <c r="I21" s="18">
        <v>5860.5</v>
      </c>
      <c r="J21" s="18">
        <v>6084.9</v>
      </c>
      <c r="K21" s="18">
        <v>6251.7</v>
      </c>
      <c r="L21" s="18">
        <v>6251.7</v>
      </c>
      <c r="M21" s="18">
        <v>6251.7</v>
      </c>
      <c r="N21" s="18">
        <v>6251.7</v>
      </c>
      <c r="O21" s="18">
        <v>6251.7</v>
      </c>
      <c r="P21" s="18">
        <v>6251.7</v>
      </c>
      <c r="Q21" s="18">
        <v>6251.7</v>
      </c>
      <c r="R21" s="18">
        <v>6251.7</v>
      </c>
      <c r="S21" s="18">
        <v>6251.7</v>
      </c>
      <c r="T21" s="18">
        <v>6251.7</v>
      </c>
      <c r="U21" s="18">
        <v>6251.7</v>
      </c>
      <c r="V21" s="18">
        <v>6251.7</v>
      </c>
      <c r="W21" s="18">
        <v>6251.7</v>
      </c>
      <c r="X21" s="18">
        <v>6251.7</v>
      </c>
      <c r="AA21">
        <v>2.1000000000000001E-2</v>
      </c>
    </row>
    <row r="22" spans="2:27" ht="15.75" thickBot="1" x14ac:dyDescent="0.3">
      <c r="B22" s="17" t="s">
        <v>9</v>
      </c>
      <c r="C22" s="19"/>
      <c r="D22" s="19"/>
      <c r="E22" s="19"/>
      <c r="F22" s="18">
        <v>4260.6000000000004</v>
      </c>
      <c r="G22" s="18">
        <v>4549.5</v>
      </c>
      <c r="H22" s="18">
        <v>4717.5</v>
      </c>
      <c r="I22" s="18">
        <v>4889.7</v>
      </c>
      <c r="J22" s="18">
        <v>5058.3</v>
      </c>
      <c r="K22" s="18">
        <v>5289.9</v>
      </c>
      <c r="L22" s="18">
        <v>5289.9</v>
      </c>
      <c r="M22" s="18">
        <v>5289.9</v>
      </c>
      <c r="N22" s="18">
        <v>5289.9</v>
      </c>
      <c r="O22" s="18">
        <v>5289.9</v>
      </c>
      <c r="P22" s="18">
        <v>5289.9</v>
      </c>
      <c r="Q22" s="18">
        <v>5289.9</v>
      </c>
      <c r="R22" s="18">
        <v>5289.9</v>
      </c>
      <c r="S22" s="18">
        <v>5289.9</v>
      </c>
      <c r="T22" s="18">
        <v>5289.9</v>
      </c>
      <c r="U22" s="18">
        <v>5289.9</v>
      </c>
      <c r="V22" s="18">
        <v>5289.9</v>
      </c>
      <c r="W22" s="18">
        <v>5289.9</v>
      </c>
      <c r="X22" s="18">
        <v>5289.9</v>
      </c>
      <c r="AA22">
        <v>2.1999999999999999E-2</v>
      </c>
    </row>
    <row r="23" spans="2:27" ht="15.75" thickBot="1" x14ac:dyDescent="0.3">
      <c r="B23" s="17" t="s">
        <v>28</v>
      </c>
      <c r="C23" s="19"/>
      <c r="D23" s="19"/>
      <c r="E23" s="19"/>
      <c r="F23" s="18"/>
      <c r="G23" s="18"/>
      <c r="H23" s="18"/>
      <c r="I23" s="18"/>
      <c r="J23" s="18"/>
      <c r="K23" s="18"/>
      <c r="L23" s="18"/>
      <c r="M23" s="18"/>
      <c r="N23" s="18">
        <v>8296.2000000000007</v>
      </c>
      <c r="O23" s="18">
        <v>8716.7999999999993</v>
      </c>
      <c r="P23" s="18">
        <v>9030.6</v>
      </c>
      <c r="Q23" s="18">
        <v>9377.1</v>
      </c>
      <c r="R23" s="18">
        <v>9377.1</v>
      </c>
      <c r="S23" s="18">
        <v>9846.9</v>
      </c>
      <c r="T23" s="18">
        <v>9846.9</v>
      </c>
      <c r="U23" s="18">
        <v>10338.6</v>
      </c>
      <c r="V23" s="18">
        <v>10338.6</v>
      </c>
      <c r="W23" s="18">
        <v>10856.4</v>
      </c>
      <c r="X23" s="18">
        <v>10856.4</v>
      </c>
      <c r="AA23">
        <v>2.3E-2</v>
      </c>
    </row>
    <row r="24" spans="2:27" ht="15.75" thickBot="1" x14ac:dyDescent="0.3">
      <c r="B24" s="17" t="s">
        <v>29</v>
      </c>
      <c r="C24" s="18">
        <v>4653.5</v>
      </c>
      <c r="D24" s="18">
        <v>5018.7</v>
      </c>
      <c r="E24" s="18">
        <v>5162.7</v>
      </c>
      <c r="F24" s="18">
        <v>5304.6</v>
      </c>
      <c r="G24" s="18">
        <v>5548.8</v>
      </c>
      <c r="H24" s="18">
        <v>5790.3</v>
      </c>
      <c r="I24" s="18">
        <v>6035.1</v>
      </c>
      <c r="J24" s="18">
        <v>6402.6</v>
      </c>
      <c r="K24" s="18">
        <v>6725.1</v>
      </c>
      <c r="L24" s="18">
        <v>7032</v>
      </c>
      <c r="M24" s="18">
        <v>7283.4</v>
      </c>
      <c r="N24" s="18">
        <v>7528.5</v>
      </c>
      <c r="O24" s="18">
        <v>7888.2</v>
      </c>
      <c r="P24" s="18">
        <v>8183.7</v>
      </c>
      <c r="Q24" s="18">
        <v>8520.9</v>
      </c>
      <c r="R24" s="18">
        <v>8520.9</v>
      </c>
      <c r="S24" s="18">
        <v>8691</v>
      </c>
      <c r="T24" s="18">
        <v>8691</v>
      </c>
      <c r="U24" s="18">
        <v>8691</v>
      </c>
      <c r="V24" s="18">
        <v>8691</v>
      </c>
      <c r="W24" s="18">
        <v>8691</v>
      </c>
      <c r="X24" s="18">
        <v>8691</v>
      </c>
      <c r="AA24">
        <v>2.4E-2</v>
      </c>
    </row>
    <row r="25" spans="2:27" ht="15.75" thickBot="1" x14ac:dyDescent="0.3">
      <c r="B25" s="17" t="s">
        <v>30</v>
      </c>
      <c r="C25" s="18">
        <v>4261.2</v>
      </c>
      <c r="D25" s="18">
        <v>4438.5</v>
      </c>
      <c r="E25" s="18">
        <v>4620.8999999999996</v>
      </c>
      <c r="F25" s="18">
        <v>4680.3</v>
      </c>
      <c r="G25" s="18">
        <v>4870.8</v>
      </c>
      <c r="H25" s="18">
        <v>5246.4</v>
      </c>
      <c r="I25" s="18">
        <v>5637.3</v>
      </c>
      <c r="J25" s="18">
        <v>5821.5</v>
      </c>
      <c r="K25" s="18">
        <v>6034.8</v>
      </c>
      <c r="L25" s="18">
        <v>6253.8</v>
      </c>
      <c r="M25" s="18">
        <v>6648.9</v>
      </c>
      <c r="N25" s="18">
        <v>6915</v>
      </c>
      <c r="O25" s="18">
        <v>7074.3</v>
      </c>
      <c r="P25" s="18">
        <v>7243.5</v>
      </c>
      <c r="Q25" s="18">
        <v>7474.5</v>
      </c>
      <c r="R25" s="18">
        <v>7474.5</v>
      </c>
      <c r="S25" s="18">
        <v>7474.5</v>
      </c>
      <c r="T25" s="18">
        <v>7474.5</v>
      </c>
      <c r="U25" s="18">
        <v>7474.5</v>
      </c>
      <c r="V25" s="18">
        <v>7474.5</v>
      </c>
      <c r="W25" s="18">
        <v>7474.5</v>
      </c>
      <c r="X25" s="18">
        <v>7474.5</v>
      </c>
      <c r="AA25">
        <v>2.5000000000000001E-2</v>
      </c>
    </row>
    <row r="26" spans="2:27" ht="15.75" thickBot="1" x14ac:dyDescent="0.3">
      <c r="B26" s="17" t="s">
        <v>31</v>
      </c>
      <c r="C26" s="18">
        <v>3770.4</v>
      </c>
      <c r="D26" s="18">
        <v>4127.1000000000004</v>
      </c>
      <c r="E26" s="18">
        <v>4236.6000000000004</v>
      </c>
      <c r="F26" s="18">
        <v>4312.2</v>
      </c>
      <c r="G26" s="18">
        <v>4556.3999999999996</v>
      </c>
      <c r="H26" s="18">
        <v>4936.5</v>
      </c>
      <c r="I26" s="18">
        <v>5125.2</v>
      </c>
      <c r="J26" s="18">
        <v>5310.3</v>
      </c>
      <c r="K26" s="18">
        <v>5537.1</v>
      </c>
      <c r="L26" s="18">
        <v>5714.4</v>
      </c>
      <c r="M26" s="18">
        <v>5874.6</v>
      </c>
      <c r="N26" s="18">
        <v>6066.9</v>
      </c>
      <c r="O26" s="18">
        <v>6193.2</v>
      </c>
      <c r="P26" s="18">
        <v>6293.1</v>
      </c>
      <c r="Q26" s="18">
        <v>6293.1</v>
      </c>
      <c r="R26" s="18">
        <v>6293.1</v>
      </c>
      <c r="S26" s="18">
        <v>6293.1</v>
      </c>
      <c r="T26" s="18">
        <v>6293.1</v>
      </c>
      <c r="U26" s="18">
        <v>6293.1</v>
      </c>
      <c r="V26" s="18">
        <v>6293.1</v>
      </c>
      <c r="W26" s="18">
        <v>6293.1</v>
      </c>
      <c r="X26" s="18">
        <v>6293.1</v>
      </c>
      <c r="AA26">
        <v>2.5999999999999999E-2</v>
      </c>
    </row>
    <row r="27" spans="2:27" ht="15.75" thickBot="1" x14ac:dyDescent="0.3">
      <c r="B27" s="17" t="s">
        <v>32</v>
      </c>
      <c r="C27" s="18">
        <v>3309.3</v>
      </c>
      <c r="D27" s="18">
        <v>3666</v>
      </c>
      <c r="E27" s="18">
        <v>3761.4</v>
      </c>
      <c r="F27" s="18">
        <v>3963.9</v>
      </c>
      <c r="G27" s="18">
        <v>4203</v>
      </c>
      <c r="H27" s="18">
        <v>4555.8</v>
      </c>
      <c r="I27" s="18">
        <v>4720.2</v>
      </c>
      <c r="J27" s="18">
        <v>4950.8999999999996</v>
      </c>
      <c r="K27" s="18">
        <v>5177.3999999999996</v>
      </c>
      <c r="L27" s="18">
        <v>5355.6</v>
      </c>
      <c r="M27" s="18">
        <v>5519.4</v>
      </c>
      <c r="N27" s="18">
        <v>5718.6</v>
      </c>
      <c r="O27" s="18">
        <v>5718.6</v>
      </c>
      <c r="P27" s="18">
        <v>5718.6</v>
      </c>
      <c r="Q27" s="18">
        <v>5718.6</v>
      </c>
      <c r="R27" s="18">
        <v>5718.6</v>
      </c>
      <c r="S27" s="18">
        <v>5718.6</v>
      </c>
      <c r="T27" s="18">
        <v>5718.6</v>
      </c>
      <c r="U27" s="18">
        <v>5718.6</v>
      </c>
      <c r="V27" s="18">
        <v>5718.6</v>
      </c>
      <c r="W27" s="18">
        <v>5718.6</v>
      </c>
      <c r="X27" s="18">
        <v>5718.6</v>
      </c>
      <c r="AA27">
        <v>2.7E-2</v>
      </c>
    </row>
    <row r="28" spans="2:27" ht="15.75" thickBot="1" x14ac:dyDescent="0.3">
      <c r="B28" s="17" t="s">
        <v>8</v>
      </c>
      <c r="C28" s="19"/>
      <c r="D28" s="19"/>
      <c r="E28" s="19"/>
      <c r="F28" s="19"/>
      <c r="G28" s="19"/>
      <c r="H28" s="18"/>
      <c r="I28" s="18">
        <v>5637</v>
      </c>
      <c r="J28" s="18">
        <v>5764.8</v>
      </c>
      <c r="K28" s="18">
        <v>5925.9</v>
      </c>
      <c r="L28" s="18">
        <v>6114.9</v>
      </c>
      <c r="M28" s="18">
        <v>6306.6</v>
      </c>
      <c r="N28" s="18">
        <v>6612</v>
      </c>
      <c r="O28" s="18">
        <v>6871.5</v>
      </c>
      <c r="P28" s="18">
        <v>7143.3</v>
      </c>
      <c r="Q28" s="18">
        <v>7560.3</v>
      </c>
      <c r="R28" s="18">
        <v>7560.3</v>
      </c>
      <c r="S28" s="18">
        <v>7937.7</v>
      </c>
      <c r="T28" s="18">
        <v>7937.7</v>
      </c>
      <c r="U28" s="18">
        <v>8334.9</v>
      </c>
      <c r="V28" s="18">
        <v>8334.9</v>
      </c>
      <c r="W28" s="18">
        <v>8752.5</v>
      </c>
      <c r="X28" s="18">
        <v>8752.9</v>
      </c>
      <c r="AA28">
        <v>2.8000000000000001E-2</v>
      </c>
    </row>
    <row r="29" spans="2:27" ht="15.75" thickBot="1" x14ac:dyDescent="0.3">
      <c r="B29" s="17" t="s">
        <v>7</v>
      </c>
      <c r="C29" s="19"/>
      <c r="D29" s="19"/>
      <c r="E29" s="19"/>
      <c r="F29" s="19"/>
      <c r="G29" s="19"/>
      <c r="H29" s="18">
        <v>4614.6000000000004</v>
      </c>
      <c r="I29" s="18">
        <v>4818.6000000000004</v>
      </c>
      <c r="J29" s="18">
        <v>4944.8999999999996</v>
      </c>
      <c r="K29" s="18">
        <v>5096.1000000000004</v>
      </c>
      <c r="L29" s="18">
        <v>5260.5</v>
      </c>
      <c r="M29" s="18">
        <v>5556.3</v>
      </c>
      <c r="N29" s="18">
        <v>5706.3</v>
      </c>
      <c r="O29" s="18">
        <v>5961.6</v>
      </c>
      <c r="P29" s="18">
        <v>6103.5</v>
      </c>
      <c r="Q29" s="18">
        <v>6451.8</v>
      </c>
      <c r="R29" s="18">
        <v>6451.8</v>
      </c>
      <c r="S29" s="18">
        <v>6581.4</v>
      </c>
      <c r="T29" s="18">
        <v>6581.4</v>
      </c>
      <c r="U29" s="18">
        <v>6581.4</v>
      </c>
      <c r="V29" s="18">
        <v>6581.4</v>
      </c>
      <c r="W29" s="18">
        <v>6581.4</v>
      </c>
      <c r="X29" s="18">
        <v>6581.4</v>
      </c>
      <c r="AA29">
        <v>2.9000000000000001E-2</v>
      </c>
    </row>
    <row r="30" spans="2:27" ht="15.75" thickBot="1" x14ac:dyDescent="0.3">
      <c r="B30" s="17" t="s">
        <v>6</v>
      </c>
      <c r="C30" s="18">
        <v>3207.6</v>
      </c>
      <c r="D30" s="18">
        <v>3501</v>
      </c>
      <c r="E30" s="18">
        <v>3635.4</v>
      </c>
      <c r="F30" s="18">
        <v>3812.4</v>
      </c>
      <c r="G30" s="18">
        <v>3951.3</v>
      </c>
      <c r="H30" s="18">
        <v>4189.5</v>
      </c>
      <c r="I30" s="18">
        <v>4323.8999999999996</v>
      </c>
      <c r="J30" s="18">
        <v>4561.8</v>
      </c>
      <c r="K30" s="18">
        <v>4760.1000000000004</v>
      </c>
      <c r="L30" s="18">
        <v>4895.1000000000004</v>
      </c>
      <c r="M30" s="18">
        <v>5039.1000000000004</v>
      </c>
      <c r="N30" s="18">
        <v>5094.8999999999996</v>
      </c>
      <c r="O30" s="18">
        <v>5282.4</v>
      </c>
      <c r="P30" s="18">
        <v>5382.9</v>
      </c>
      <c r="Q30" s="18">
        <v>5765.4</v>
      </c>
      <c r="R30" s="18">
        <v>5765.4</v>
      </c>
      <c r="S30" s="18">
        <v>5765.4</v>
      </c>
      <c r="T30" s="18">
        <v>5765.4</v>
      </c>
      <c r="U30" s="18">
        <v>5765.4</v>
      </c>
      <c r="V30" s="18">
        <v>5765.4</v>
      </c>
      <c r="W30" s="18">
        <v>5765.4</v>
      </c>
      <c r="X30" s="18">
        <v>5765.4</v>
      </c>
      <c r="AA30">
        <v>0.03</v>
      </c>
    </row>
    <row r="31" spans="2:27" ht="15.75" thickBot="1" x14ac:dyDescent="0.3">
      <c r="B31" s="17" t="s">
        <v>5</v>
      </c>
      <c r="C31" s="18">
        <v>2774.4</v>
      </c>
      <c r="D31" s="18">
        <v>3053.1</v>
      </c>
      <c r="E31" s="18">
        <v>3188.1</v>
      </c>
      <c r="F31" s="18">
        <v>3318.9</v>
      </c>
      <c r="G31" s="18">
        <v>3455.4</v>
      </c>
      <c r="H31" s="18">
        <v>3762.6</v>
      </c>
      <c r="I31" s="18">
        <v>3882.9</v>
      </c>
      <c r="J31" s="18">
        <v>4114.5</v>
      </c>
      <c r="K31" s="18">
        <v>4185.3</v>
      </c>
      <c r="L31" s="18">
        <v>4236.8999999999996</v>
      </c>
      <c r="M31" s="18">
        <v>4297.2</v>
      </c>
      <c r="N31" s="18">
        <v>4297.2</v>
      </c>
      <c r="O31" s="18">
        <v>4297.2</v>
      </c>
      <c r="P31" s="18">
        <v>4297.2</v>
      </c>
      <c r="Q31" s="18">
        <v>4297.2</v>
      </c>
      <c r="R31" s="18">
        <v>4297.2</v>
      </c>
      <c r="S31" s="18">
        <v>4297.2</v>
      </c>
      <c r="T31" s="18">
        <v>4297.2</v>
      </c>
      <c r="U31" s="18">
        <v>4297.2</v>
      </c>
      <c r="V31" s="18">
        <v>4297.2</v>
      </c>
      <c r="W31" s="18">
        <v>4297.2</v>
      </c>
      <c r="X31" s="18">
        <v>4297.2</v>
      </c>
      <c r="AA31">
        <v>3.1E-2</v>
      </c>
    </row>
    <row r="32" spans="2:27" ht="15.75" thickBot="1" x14ac:dyDescent="0.3">
      <c r="B32" s="17" t="s">
        <v>4</v>
      </c>
      <c r="C32" s="18">
        <v>2541.6</v>
      </c>
      <c r="D32" s="18">
        <v>2712.9</v>
      </c>
      <c r="E32" s="18">
        <v>2844</v>
      </c>
      <c r="F32" s="18">
        <v>2978.1</v>
      </c>
      <c r="G32" s="18">
        <v>3187.2</v>
      </c>
      <c r="H32" s="18">
        <v>3405.6</v>
      </c>
      <c r="I32" s="18">
        <v>3585.3</v>
      </c>
      <c r="J32" s="18">
        <v>3606.9</v>
      </c>
      <c r="K32" s="18">
        <v>3606.9</v>
      </c>
      <c r="L32" s="18">
        <v>3606.9</v>
      </c>
      <c r="M32" s="18">
        <v>3606.9</v>
      </c>
      <c r="N32" s="18">
        <v>3606.9</v>
      </c>
      <c r="O32" s="18">
        <v>3606.9</v>
      </c>
      <c r="P32" s="18">
        <v>3606.9</v>
      </c>
      <c r="Q32" s="18">
        <v>3606.9</v>
      </c>
      <c r="R32" s="18">
        <v>3606.9</v>
      </c>
      <c r="S32" s="18">
        <v>3606.9</v>
      </c>
      <c r="T32" s="18">
        <v>3606.9</v>
      </c>
      <c r="U32" s="18">
        <v>3606.9</v>
      </c>
      <c r="V32" s="18">
        <v>3606.9</v>
      </c>
      <c r="W32" s="18">
        <v>3606.9</v>
      </c>
      <c r="X32" s="18">
        <v>3606.9</v>
      </c>
      <c r="AA32">
        <v>3.2000000000000001E-2</v>
      </c>
    </row>
    <row r="33" spans="2:27" ht="15.75" thickBot="1" x14ac:dyDescent="0.3">
      <c r="B33" s="17" t="s">
        <v>3</v>
      </c>
      <c r="C33" s="18">
        <v>2330.4</v>
      </c>
      <c r="D33" s="18">
        <v>2449.8000000000002</v>
      </c>
      <c r="E33" s="18">
        <v>2582.4</v>
      </c>
      <c r="F33" s="18">
        <v>2713.5</v>
      </c>
      <c r="G33" s="18">
        <v>2829</v>
      </c>
      <c r="H33" s="18">
        <v>2829</v>
      </c>
      <c r="I33" s="18">
        <v>2829</v>
      </c>
      <c r="J33" s="18">
        <v>2829</v>
      </c>
      <c r="K33" s="18">
        <v>2829</v>
      </c>
      <c r="L33" s="18">
        <v>2829</v>
      </c>
      <c r="M33" s="18">
        <v>2829</v>
      </c>
      <c r="N33" s="18">
        <v>2829</v>
      </c>
      <c r="O33" s="18">
        <v>2829</v>
      </c>
      <c r="P33" s="18">
        <v>2829</v>
      </c>
      <c r="Q33" s="18">
        <v>2829</v>
      </c>
      <c r="R33" s="18">
        <v>2829</v>
      </c>
      <c r="S33" s="18">
        <v>2829</v>
      </c>
      <c r="T33" s="18">
        <v>2829</v>
      </c>
      <c r="U33" s="18">
        <v>2829</v>
      </c>
      <c r="V33" s="18">
        <v>2829</v>
      </c>
      <c r="W33" s="18">
        <v>2829</v>
      </c>
      <c r="X33" s="18">
        <v>2829</v>
      </c>
      <c r="AA33">
        <v>3.3000000000000002E-2</v>
      </c>
    </row>
    <row r="34" spans="2:27" ht="15.75" thickBot="1" x14ac:dyDescent="0.3">
      <c r="B34" s="17" t="s">
        <v>2</v>
      </c>
      <c r="C34" s="18">
        <v>2103.9</v>
      </c>
      <c r="D34" s="18">
        <v>2236.1999999999998</v>
      </c>
      <c r="E34" s="18">
        <v>2371.8000000000002</v>
      </c>
      <c r="F34" s="18">
        <v>2371.8000000000002</v>
      </c>
      <c r="G34" s="18">
        <v>2371.8000000000002</v>
      </c>
      <c r="H34" s="18">
        <v>2371.8000000000002</v>
      </c>
      <c r="I34" s="18">
        <v>2371.8000000000002</v>
      </c>
      <c r="J34" s="18">
        <v>2371.8000000000002</v>
      </c>
      <c r="K34" s="18">
        <v>2371.8000000000002</v>
      </c>
      <c r="L34" s="18">
        <v>2371.8000000000002</v>
      </c>
      <c r="M34" s="18">
        <v>2371.8000000000002</v>
      </c>
      <c r="N34" s="18">
        <v>2371.8000000000002</v>
      </c>
      <c r="O34" s="18">
        <v>2371.8000000000002</v>
      </c>
      <c r="P34" s="18">
        <v>2371.8000000000002</v>
      </c>
      <c r="Q34" s="18">
        <v>2371.8000000000002</v>
      </c>
      <c r="R34" s="18">
        <v>2371.8000000000002</v>
      </c>
      <c r="S34" s="18">
        <v>2371.8000000000002</v>
      </c>
      <c r="T34" s="18">
        <v>2371.8000000000002</v>
      </c>
      <c r="U34" s="18">
        <v>2371.8000000000002</v>
      </c>
      <c r="V34" s="18">
        <v>2371.8000000000002</v>
      </c>
      <c r="W34" s="18">
        <v>2371.8000000000002</v>
      </c>
      <c r="X34" s="18">
        <v>2371.8000000000002</v>
      </c>
      <c r="AA34">
        <v>3.4000000000000002E-2</v>
      </c>
    </row>
    <row r="35" spans="2:27" ht="15.75" thickBot="1" x14ac:dyDescent="0.3">
      <c r="B35" s="17" t="s">
        <v>1</v>
      </c>
      <c r="C35" s="18">
        <v>2000.7</v>
      </c>
      <c r="D35" s="18">
        <v>2000.7</v>
      </c>
      <c r="E35" s="18">
        <v>2000.7</v>
      </c>
      <c r="F35" s="18">
        <v>2000.7</v>
      </c>
      <c r="G35" s="18">
        <v>2000.7</v>
      </c>
      <c r="H35" s="18">
        <v>2000.7</v>
      </c>
      <c r="I35" s="18">
        <v>2000.7</v>
      </c>
      <c r="J35" s="18">
        <v>2000.7</v>
      </c>
      <c r="K35" s="18">
        <v>2000.7</v>
      </c>
      <c r="L35" s="18">
        <v>2000.7</v>
      </c>
      <c r="M35" s="18">
        <v>2000.7</v>
      </c>
      <c r="N35" s="18">
        <v>2000.7</v>
      </c>
      <c r="O35" s="18">
        <v>2000.7</v>
      </c>
      <c r="P35" s="18">
        <v>2000.7</v>
      </c>
      <c r="Q35" s="18">
        <v>2000.7</v>
      </c>
      <c r="R35" s="18">
        <v>2000.7</v>
      </c>
      <c r="S35" s="18">
        <v>2000.7</v>
      </c>
      <c r="T35" s="18">
        <v>2000.7</v>
      </c>
      <c r="U35" s="18">
        <v>2000.7</v>
      </c>
      <c r="V35" s="18">
        <v>2000.7</v>
      </c>
      <c r="W35" s="18">
        <v>2000.7</v>
      </c>
      <c r="X35" s="18">
        <v>2000.7</v>
      </c>
      <c r="AA35">
        <v>3.5000000000000003E-2</v>
      </c>
    </row>
    <row r="36" spans="2:27" ht="15.75" thickBot="1" x14ac:dyDescent="0.3">
      <c r="B36" s="17" t="s">
        <v>0</v>
      </c>
      <c r="C36" s="18">
        <v>1785</v>
      </c>
      <c r="D36" s="18">
        <v>1785</v>
      </c>
      <c r="E36" s="18">
        <v>1785</v>
      </c>
      <c r="F36" s="18">
        <v>1785</v>
      </c>
      <c r="G36" s="18">
        <v>1785</v>
      </c>
      <c r="H36" s="18">
        <v>1785</v>
      </c>
      <c r="I36" s="18">
        <v>1785</v>
      </c>
      <c r="J36" s="18">
        <v>1785</v>
      </c>
      <c r="K36" s="18">
        <v>1785</v>
      </c>
      <c r="L36" s="18">
        <v>1785</v>
      </c>
      <c r="M36" s="18">
        <v>1785</v>
      </c>
      <c r="N36" s="18">
        <v>1785</v>
      </c>
      <c r="O36" s="18">
        <v>1785</v>
      </c>
      <c r="P36" s="18">
        <v>1785</v>
      </c>
      <c r="Q36" s="18">
        <v>1785</v>
      </c>
      <c r="R36" s="18">
        <v>1785</v>
      </c>
      <c r="S36" s="18">
        <v>1785</v>
      </c>
      <c r="T36" s="18">
        <v>1785</v>
      </c>
      <c r="U36" s="18">
        <v>1785</v>
      </c>
      <c r="V36" s="18">
        <v>1785</v>
      </c>
      <c r="W36" s="18">
        <v>1785</v>
      </c>
      <c r="X36" s="18">
        <v>1785</v>
      </c>
      <c r="AA36">
        <v>3.5999999999999997E-2</v>
      </c>
    </row>
    <row r="37" spans="2:27" ht="15.75" thickBot="1" x14ac:dyDescent="0.3">
      <c r="B37" s="23" t="s">
        <v>42</v>
      </c>
      <c r="C37" s="18">
        <v>1650.3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AA37">
        <v>3.6999999999999998E-2</v>
      </c>
    </row>
    <row r="38" spans="2:27" x14ac:dyDescent="0.25">
      <c r="L38" s="2"/>
      <c r="N38" s="1"/>
      <c r="AA38">
        <v>3.7999999999999999E-2</v>
      </c>
    </row>
    <row r="39" spans="2:27" x14ac:dyDescent="0.25">
      <c r="J39" s="1"/>
      <c r="K39" s="1"/>
      <c r="L39" s="1"/>
      <c r="AA39">
        <v>3.9E-2</v>
      </c>
    </row>
    <row r="40" spans="2:27" x14ac:dyDescent="0.25">
      <c r="AA40">
        <v>7.2999999999999898E-2</v>
      </c>
    </row>
    <row r="41" spans="2:27" x14ac:dyDescent="0.25">
      <c r="AA41">
        <v>7.3999999999999899E-2</v>
      </c>
    </row>
    <row r="42" spans="2:27" x14ac:dyDescent="0.25">
      <c r="AA42">
        <v>7.49999999999999E-2</v>
      </c>
    </row>
    <row r="43" spans="2:27" x14ac:dyDescent="0.25">
      <c r="AA43">
        <v>7.5999999999999901E-2</v>
      </c>
    </row>
    <row r="44" spans="2:27" x14ac:dyDescent="0.25">
      <c r="AA44">
        <v>7.6999999999999902E-2</v>
      </c>
    </row>
    <row r="45" spans="2:27" x14ac:dyDescent="0.25">
      <c r="AA45">
        <v>7.7999999999999903E-2</v>
      </c>
    </row>
    <row r="46" spans="2:27" x14ac:dyDescent="0.25">
      <c r="AA46">
        <v>7.8999999999999904E-2</v>
      </c>
    </row>
    <row r="47" spans="2:27" x14ac:dyDescent="0.25">
      <c r="AA47">
        <v>7.9999999999999905E-2</v>
      </c>
    </row>
    <row r="48" spans="2:27" x14ac:dyDescent="0.25">
      <c r="AA48">
        <v>8.0999999999999905E-2</v>
      </c>
    </row>
    <row r="49" spans="27:27" x14ac:dyDescent="0.25">
      <c r="AA49">
        <v>8.1999999999999906E-2</v>
      </c>
    </row>
    <row r="50" spans="27:27" x14ac:dyDescent="0.25">
      <c r="AA50">
        <v>8.2999999999999893E-2</v>
      </c>
    </row>
    <row r="51" spans="27:27" x14ac:dyDescent="0.25">
      <c r="AA51">
        <v>8.3999999999999894E-2</v>
      </c>
    </row>
    <row r="52" spans="27:27" x14ac:dyDescent="0.25">
      <c r="AA52">
        <v>8.4999999999999895E-2</v>
      </c>
    </row>
    <row r="53" spans="27:27" x14ac:dyDescent="0.25">
      <c r="AA53">
        <v>8.5999999999999896E-2</v>
      </c>
    </row>
    <row r="54" spans="27:27" x14ac:dyDescent="0.25">
      <c r="AA54">
        <v>8.6999999999999897E-2</v>
      </c>
    </row>
    <row r="55" spans="27:27" x14ac:dyDescent="0.25">
      <c r="AA55">
        <v>8.7999999999999898E-2</v>
      </c>
    </row>
    <row r="56" spans="27:27" x14ac:dyDescent="0.25">
      <c r="AA56">
        <v>8.8999999999999899E-2</v>
      </c>
    </row>
    <row r="57" spans="27:27" x14ac:dyDescent="0.25">
      <c r="AA57">
        <v>8.99999999999999E-2</v>
      </c>
    </row>
    <row r="58" spans="27:27" x14ac:dyDescent="0.25">
      <c r="AA58">
        <v>9.09999999999999E-2</v>
      </c>
    </row>
    <row r="59" spans="27:27" x14ac:dyDescent="0.25">
      <c r="AA59">
        <v>9.1999999999999901E-2</v>
      </c>
    </row>
    <row r="60" spans="27:27" x14ac:dyDescent="0.25">
      <c r="AA60">
        <v>9.2999999999999902E-2</v>
      </c>
    </row>
    <row r="61" spans="27:27" x14ac:dyDescent="0.25">
      <c r="AA61">
        <v>9.3999999999999903E-2</v>
      </c>
    </row>
    <row r="62" spans="27:27" x14ac:dyDescent="0.25">
      <c r="AA62">
        <v>9.4999999999999904E-2</v>
      </c>
    </row>
    <row r="63" spans="27:27" x14ac:dyDescent="0.25">
      <c r="AA63">
        <v>9.5999999999999905E-2</v>
      </c>
    </row>
    <row r="64" spans="27:27" x14ac:dyDescent="0.25">
      <c r="AA64">
        <v>9.6999999999999906E-2</v>
      </c>
    </row>
    <row r="65" spans="27:27" x14ac:dyDescent="0.25">
      <c r="AA65">
        <v>9.7999999999999907E-2</v>
      </c>
    </row>
    <row r="66" spans="27:27" x14ac:dyDescent="0.25">
      <c r="AA66">
        <v>9.8999999999999894E-2</v>
      </c>
    </row>
    <row r="67" spans="27:27" x14ac:dyDescent="0.25">
      <c r="AA67">
        <v>9.9999999999999895E-2</v>
      </c>
    </row>
    <row r="68" spans="27:27" x14ac:dyDescent="0.25">
      <c r="AA68">
        <v>0.10100000000000001</v>
      </c>
    </row>
    <row r="69" spans="27:27" x14ac:dyDescent="0.25">
      <c r="AA69">
        <v>0.10199999999999999</v>
      </c>
    </row>
    <row r="70" spans="27:27" x14ac:dyDescent="0.25">
      <c r="AA70">
        <v>0.10299999999999999</v>
      </c>
    </row>
    <row r="71" spans="27:27" x14ac:dyDescent="0.25">
      <c r="AA71">
        <v>0.104</v>
      </c>
    </row>
    <row r="72" spans="27:27" x14ac:dyDescent="0.25">
      <c r="AA72">
        <v>0.105</v>
      </c>
    </row>
    <row r="73" spans="27:27" x14ac:dyDescent="0.25">
      <c r="AA73">
        <v>0.106</v>
      </c>
    </row>
    <row r="74" spans="27:27" x14ac:dyDescent="0.25">
      <c r="AA74">
        <v>0.107</v>
      </c>
    </row>
    <row r="75" spans="27:27" x14ac:dyDescent="0.25">
      <c r="AA75">
        <v>0.108</v>
      </c>
    </row>
    <row r="76" spans="27:27" x14ac:dyDescent="0.25">
      <c r="AA76">
        <v>0.109</v>
      </c>
    </row>
    <row r="77" spans="27:27" x14ac:dyDescent="0.25">
      <c r="AA77">
        <v>0.11</v>
      </c>
    </row>
    <row r="78" spans="27:27" x14ac:dyDescent="0.25">
      <c r="AA78">
        <v>0.111</v>
      </c>
    </row>
    <row r="79" spans="27:27" x14ac:dyDescent="0.25">
      <c r="AA79">
        <v>0.112</v>
      </c>
    </row>
    <row r="80" spans="27:27" x14ac:dyDescent="0.25">
      <c r="AA80">
        <v>0.113</v>
      </c>
    </row>
    <row r="81" spans="27:27" x14ac:dyDescent="0.25">
      <c r="AA81">
        <v>0.114</v>
      </c>
    </row>
    <row r="82" spans="27:27" x14ac:dyDescent="0.25">
      <c r="AA82">
        <v>0.115</v>
      </c>
    </row>
    <row r="83" spans="27:27" x14ac:dyDescent="0.25">
      <c r="AA83">
        <v>0.11600000000000001</v>
      </c>
    </row>
    <row r="84" spans="27:27" x14ac:dyDescent="0.25">
      <c r="AA84">
        <v>0.11700000000000001</v>
      </c>
    </row>
    <row r="85" spans="27:27" x14ac:dyDescent="0.25">
      <c r="AA85">
        <v>0.11799999999999999</v>
      </c>
    </row>
    <row r="86" spans="27:27" x14ac:dyDescent="0.25">
      <c r="AA86">
        <v>0.11899999999999999</v>
      </c>
    </row>
    <row r="87" spans="27:27" x14ac:dyDescent="0.25">
      <c r="AA87">
        <v>0.12</v>
      </c>
    </row>
    <row r="88" spans="27:27" x14ac:dyDescent="0.25">
      <c r="AA88">
        <v>0.121</v>
      </c>
    </row>
    <row r="89" spans="27:27" x14ac:dyDescent="0.25">
      <c r="AA89">
        <v>0.122</v>
      </c>
    </row>
    <row r="90" spans="27:27" x14ac:dyDescent="0.25">
      <c r="AA90">
        <v>0.123</v>
      </c>
    </row>
    <row r="91" spans="27:27" x14ac:dyDescent="0.25">
      <c r="AA91">
        <v>0.124</v>
      </c>
    </row>
    <row r="92" spans="27:27" x14ac:dyDescent="0.25">
      <c r="AA92">
        <v>0.125</v>
      </c>
    </row>
    <row r="93" spans="27:27" x14ac:dyDescent="0.25">
      <c r="AA93">
        <v>0.126</v>
      </c>
    </row>
    <row r="94" spans="27:27" x14ac:dyDescent="0.25">
      <c r="AA94">
        <v>0.127</v>
      </c>
    </row>
    <row r="95" spans="27:27" x14ac:dyDescent="0.25">
      <c r="AA95">
        <v>0.128</v>
      </c>
    </row>
    <row r="96" spans="27:27" x14ac:dyDescent="0.25">
      <c r="AA96">
        <v>0.129</v>
      </c>
    </row>
    <row r="97" spans="27:27" x14ac:dyDescent="0.25">
      <c r="AA97">
        <v>0.13</v>
      </c>
    </row>
    <row r="98" spans="27:27" x14ac:dyDescent="0.25">
      <c r="AA98">
        <v>0.13100000000000001</v>
      </c>
    </row>
    <row r="99" spans="27:27" x14ac:dyDescent="0.25">
      <c r="AA99">
        <v>0.13200000000000001</v>
      </c>
    </row>
    <row r="100" spans="27:27" x14ac:dyDescent="0.25">
      <c r="AA100">
        <v>0.13300000000000001</v>
      </c>
    </row>
    <row r="101" spans="27:27" x14ac:dyDescent="0.25">
      <c r="AA101">
        <v>0.13400000000000001</v>
      </c>
    </row>
    <row r="102" spans="27:27" x14ac:dyDescent="0.25">
      <c r="AA102">
        <v>0.13500000000000001</v>
      </c>
    </row>
    <row r="103" spans="27:27" x14ac:dyDescent="0.25">
      <c r="AA103">
        <v>0.13600000000000001</v>
      </c>
    </row>
    <row r="104" spans="27:27" x14ac:dyDescent="0.25">
      <c r="AA104">
        <v>0.13700000000000001</v>
      </c>
    </row>
    <row r="105" spans="27:27" x14ac:dyDescent="0.25">
      <c r="AA105">
        <v>0.13800000000000001</v>
      </c>
    </row>
    <row r="106" spans="27:27" x14ac:dyDescent="0.25">
      <c r="AA106">
        <v>0.13900000000000001</v>
      </c>
    </row>
    <row r="107" spans="27:27" x14ac:dyDescent="0.25">
      <c r="AA107">
        <v>0.14000000000000001</v>
      </c>
    </row>
    <row r="108" spans="27:27" x14ac:dyDescent="0.25">
      <c r="AA108">
        <v>0.14099999999999999</v>
      </c>
    </row>
    <row r="109" spans="27:27" x14ac:dyDescent="0.25">
      <c r="AA109">
        <v>0.14199999999999999</v>
      </c>
    </row>
    <row r="110" spans="27:27" x14ac:dyDescent="0.25">
      <c r="AA110">
        <v>0.14299999999999999</v>
      </c>
    </row>
    <row r="111" spans="27:27" x14ac:dyDescent="0.25">
      <c r="AA111">
        <v>0.14399999999999999</v>
      </c>
    </row>
    <row r="112" spans="27:27" x14ac:dyDescent="0.25">
      <c r="AA112">
        <v>0.14499999999999999</v>
      </c>
    </row>
    <row r="113" spans="27:27" x14ac:dyDescent="0.25">
      <c r="AA113">
        <v>0.14599999999999999</v>
      </c>
    </row>
    <row r="114" spans="27:27" x14ac:dyDescent="0.25">
      <c r="AA114">
        <v>0.14699999999999999</v>
      </c>
    </row>
    <row r="115" spans="27:27" x14ac:dyDescent="0.25">
      <c r="AA115">
        <v>0.14799999999999999</v>
      </c>
    </row>
    <row r="116" spans="27:27" x14ac:dyDescent="0.25">
      <c r="AA116">
        <v>0.14899999999999999</v>
      </c>
    </row>
    <row r="117" spans="27:27" x14ac:dyDescent="0.25">
      <c r="AA117">
        <v>0.15</v>
      </c>
    </row>
  </sheetData>
  <sheetProtection sheet="1" objects="1" scenarios="1" selectLockedCells="1"/>
  <mergeCells count="1">
    <mergeCell ref="B2:X2"/>
  </mergeCells>
  <hyperlinks>
    <hyperlink ref="B3" r:id="rId1" xr:uid="{E10D190A-43C2-4E1C-8917-586680726D4C}"/>
    <hyperlink ref="B5" r:id="rId2" xr:uid="{762FD912-9257-44E2-B88F-2ADE19EF292D}"/>
  </hyperlinks>
  <pageMargins left="0.7" right="0.7" top="0.75" bottom="0.75" header="0.3" footer="0.3"/>
  <pageSetup orientation="portrait" horizontalDpi="4294967293" verticalDpi="3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 TSP Chart</vt:lpstr>
      <vt:lpstr>Pay Chart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Cody</cp:lastModifiedBy>
  <dcterms:created xsi:type="dcterms:W3CDTF">2020-12-11T13:10:21Z</dcterms:created>
  <dcterms:modified xsi:type="dcterms:W3CDTF">2021-08-25T08:46:01Z</dcterms:modified>
</cp:coreProperties>
</file>